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6"/>
  </bookViews>
  <sheets>
    <sheet name="Acreage" sheetId="1" r:id="rId1"/>
    <sheet name="Precipitation_rate" sheetId="2" r:id="rId2"/>
    <sheet name="Recharge" sheetId="3" r:id="rId3"/>
    <sheet name="ET_rate" sheetId="4" r:id="rId4"/>
    <sheet name="Discharge_rate" sheetId="5" r:id="rId5"/>
    <sheet name="ET" sheetId="6" r:id="rId6"/>
    <sheet name="Discharge" sheetId="7" r:id="rId7"/>
    <sheet name="Water_use" sheetId="8" r:id="rId8"/>
    <sheet name="Storage" sheetId="9" r:id="rId9"/>
  </sheets>
  <definedNames>
    <definedName name="SB_buv_ETGWDischarge">'Acreage'!$B$3:$L$3</definedName>
    <definedName name="SB_buv_ETGWDischarge___6">'ET'!$B$3:$L$3</definedName>
    <definedName name="SB_buv_ETGWDischarge___3">'Recharge'!$B$3</definedName>
    <definedName name="SB_buv_ETGWDischarge_1">'Discharge'!$B$3:$L$3</definedName>
    <definedName name="SB_buv_ETGWDischarge_1___5">'Discharge_rate'!$B$3:$L$3</definedName>
    <definedName name="SB_buv_ETGWDischarge_1___4">'ET_rate'!$B$3:$L$3</definedName>
    <definedName name="SB_buv_ETGWDischarge_1___2">'Precipitation_rate'!$B$3:$L$3</definedName>
  </definedNames>
  <calcPr fullCalcOnLoad="1"/>
</workbook>
</file>

<file path=xl/sharedStrings.xml><?xml version="1.0" encoding="utf-8"?>
<sst xmlns="http://schemas.openxmlformats.org/spreadsheetml/2006/main" count="572" uniqueCount="572">
  <si>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storage.</t>
    </r>
  </si>
  <si>
    <t>[ET-unit acreage, in acres]</t>
  </si>
  <si>
    <r>
      <rPr>
        <b/>
        <sz val="10"/>
        <rFont val="Arial"/>
        <family val="2"/>
      </rPr>
      <t>Hydrographic area</t>
    </r>
  </si>
  <si>
    <t>The link could not be updated.</t>
  </si>
  <si>
    <r>
      <rPr>
        <b/>
        <sz val="10"/>
        <rFont val="Arial"/>
        <family val="2"/>
      </rPr>
      <t>Subbasin total</t>
    </r>
  </si>
  <si>
    <r>
      <rPr>
        <b/>
        <sz val="10"/>
        <rFont val="Arial"/>
        <family val="2"/>
      </rPr>
      <t>Hydrographic area total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</si>
  <si>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</si>
  <si>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</si>
  <si>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</si>
  <si>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</si>
  <si>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</si>
  <si>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</si>
  <si>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</si>
  <si>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</si>
  <si>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Little Smoky Valley</t>
  </si>
  <si>
    <t>--</t>
  </si>
  <si>
    <t>Little Smoky Valley</t>
  </si>
  <si>
    <t>--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</si>
  <si>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</si>
  <si>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</si>
  <si>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</si>
  <si>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</si>
  <si>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</si>
  <si>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</si>
  <si>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</si>
  <si>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</si>
  <si>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</si>
  <si>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Spring Valley</t>
  </si>
  <si>
    <t>Spring Valley</t>
  </si>
  <si>
    <t>Spring Valley</t>
  </si>
  <si>
    <t>Spring Valley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</si>
  <si>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</si>
  <si>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</si>
  <si>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</si>
  <si>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</si>
  <si>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</si>
  <si>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</si>
  <si>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</si>
  <si>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</si>
  <si>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</si>
  <si>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t>Total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</si>
  <si>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</si>
  <si>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[Annual precipitation rate on potential discharge areas, in feet]</t>
  </si>
  <si>
    <r>
      <rPr>
        <b/>
        <sz val="10"/>
        <rFont val="Arial"/>
        <family val="2"/>
      </rPr>
      <t>Hydrographic area</t>
    </r>
  </si>
  <si>
    <r>
      <rPr>
        <b/>
        <sz val="10"/>
        <rFont val="Arial"/>
        <family val="2"/>
      </rPr>
      <t>Hydrographic
area
subbasin</t>
    </r>
  </si>
  <si>
    <t>Marshland</t>
  </si>
  <si>
    <t>Meadowland</t>
  </si>
  <si>
    <r>
      <t xml:space="preserve">
</t>
    </r>
    <r>
      <rPr>
        <b/>
        <sz val="10"/>
        <rFont val="Arial"/>
        <family val="2"/>
      </rPr>
      <t>Grassland</t>
    </r>
  </si>
  <si>
    <r>
      <rPr>
        <b/>
        <sz val="10"/>
        <rFont val="Arial"/>
        <family val="2"/>
      </rPr>
      <t>Dense
desert
shrubland</t>
    </r>
  </si>
  <si>
    <r>
      <rPr>
        <b/>
        <sz val="10"/>
        <rFont val="Arial"/>
        <family val="2"/>
      </rPr>
      <t>Moderately
dense
desert
shrubland</t>
    </r>
  </si>
  <si>
    <r>
      <rPr>
        <b/>
        <sz val="10"/>
        <rFont val="Arial"/>
        <family val="2"/>
      </rPr>
      <t>Sparse
desert
shrubland</t>
    </r>
  </si>
  <si>
    <r>
      <rPr>
        <b/>
        <sz val="10"/>
        <rFont val="Arial"/>
        <family val="2"/>
      </rPr>
      <t>Moist
bare soil</t>
    </r>
  </si>
  <si>
    <r>
      <rPr>
        <b/>
        <sz val="10"/>
        <rFont val="Arial"/>
        <family val="2"/>
      </rPr>
      <t>Open
water</t>
    </r>
  </si>
  <si>
    <r>
      <rPr>
        <b/>
        <sz val="10"/>
        <rFont val="Arial"/>
        <family val="2"/>
      </rPr>
      <t>Dry
playa</t>
    </r>
  </si>
  <si>
    <r>
      <rPr>
        <b/>
        <sz val="10"/>
        <rFont val="Arial"/>
        <family val="2"/>
      </rPr>
      <t>Irrigated
cropland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</si>
  <si>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</si>
  <si>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</si>
  <si>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</si>
  <si>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</si>
  <si>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</si>
  <si>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</si>
  <si>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</si>
  <si>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</si>
  <si>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</si>
  <si>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</si>
  <si>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</si>
  <si>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</si>
  <si>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</si>
  <si>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</si>
  <si>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</si>
  <si>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</si>
  <si>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</si>
  <si>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</si>
  <si>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Little Smoky Valley</t>
  </si>
  <si>
    <t>--</t>
  </si>
  <si>
    <t>Little Smoky Valley</t>
  </si>
  <si>
    <t>--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</si>
  <si>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</si>
  <si>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</si>
  <si>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</si>
  <si>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</si>
  <si>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</si>
  <si>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</si>
  <si>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</si>
  <si>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</si>
  <si>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</si>
  <si>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</si>
  <si>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</si>
  <si>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</si>
  <si>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</si>
  <si>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</si>
  <si>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</si>
  <si>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</si>
  <si>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</si>
  <si>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</si>
  <si>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</si>
  <si>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</si>
  <si>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</si>
  <si>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</si>
  <si>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</si>
  <si>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</si>
  <si>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</si>
  <si>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</si>
  <si>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</si>
  <si>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</si>
  <si>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</si>
  <si>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Spring Valley</t>
  </si>
  <si>
    <t>Spring Valley</t>
  </si>
  <si>
    <t>Spring Valley</t>
  </si>
  <si>
    <t>Spring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</si>
  <si>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</si>
  <si>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</si>
  <si>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</si>
  <si>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</si>
  <si>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</si>
  <si>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</si>
  <si>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</si>
  <si>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</si>
  <si>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</si>
  <si>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</si>
  <si>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</si>
  <si>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</si>
  <si>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</si>
  <si>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</si>
  <si>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</si>
  <si>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</si>
  <si>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</si>
  <si>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</si>
  <si>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</si>
  <si>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</si>
  <si>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[Annual recharge, in acre-feet]</t>
  </si>
  <si>
    <r>
      <rPr>
        <b/>
        <sz val="10"/>
        <rFont val="Arial"/>
        <family val="2"/>
      </rPr>
      <t>Hydrographic-
area</t>
    </r>
  </si>
  <si>
    <r>
      <rPr>
        <b/>
        <sz val="10"/>
        <rFont val="Arial"/>
        <family val="2"/>
      </rPr>
      <t>Hydrographic 
area
subbasin</t>
    </r>
  </si>
  <si>
    <t>Potential in-place</t>
  </si>
  <si>
    <t>Potential runoff</t>
  </si>
  <si>
    <t>Computed runoff</t>
  </si>
  <si>
    <t>Sub-basin total</t>
  </si>
  <si>
    <r>
      <rPr>
        <b/>
        <sz val="10"/>
        <rFont val="Arial"/>
        <family val="2"/>
      </rPr>
      <t>Hydrographic area total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</si>
  <si>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</si>
  <si>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</si>
  <si>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</si>
  <si>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</si>
  <si>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</si>
  <si>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</si>
  <si>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</si>
  <si>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</si>
  <si>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Little Smoky Valley</t>
  </si>
  <si>
    <t>--</t>
  </si>
  <si>
    <t>Little Smoky Valley</t>
  </si>
  <si>
    <t>--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</si>
  <si>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</si>
  <si>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</si>
  <si>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</si>
  <si>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</si>
  <si>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</si>
  <si>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</si>
  <si>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</si>
  <si>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</si>
  <si>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</si>
  <si>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Spring Valley</t>
  </si>
  <si>
    <t>Spring Valley</t>
  </si>
  <si>
    <t>Spring Valley</t>
  </si>
  <si>
    <t>Spring Valley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</si>
  <si>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</si>
  <si>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</si>
  <si>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</si>
  <si>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</si>
  <si>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</si>
  <si>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</si>
  <si>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</si>
  <si>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</si>
  <si>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</si>
  <si>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t>Total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</si>
  <si>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</si>
  <si>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r>
      <rPr>
        <sz val="10"/>
        <rFont val="Arial"/>
        <family val="2"/>
      </rPr>
      <t>[Annual evapotranspiration rate, in feet]</t>
    </r>
  </si>
  <si>
    <r>
      <rPr>
        <b/>
        <sz val="10"/>
        <rFont val="Arial"/>
        <family val="2"/>
      </rPr>
      <t>Hydrographic area</t>
    </r>
  </si>
  <si>
    <r>
      <rPr>
        <b/>
        <sz val="10"/>
        <rFont val="Arial"/>
        <family val="2"/>
      </rPr>
      <t>Hydrographic
area
subbasin</t>
    </r>
  </si>
  <si>
    <t>Marshland</t>
  </si>
  <si>
    <t>Meadowland</t>
  </si>
  <si>
    <r>
      <t xml:space="preserve">
</t>
    </r>
    <r>
      <rPr>
        <b/>
        <sz val="10"/>
        <rFont val="Arial"/>
        <family val="2"/>
      </rPr>
      <t>Grassland</t>
    </r>
  </si>
  <si>
    <r>
      <rPr>
        <b/>
        <sz val="10"/>
        <rFont val="Arial"/>
        <family val="2"/>
      </rPr>
      <t>Dense
desert
shrubland</t>
    </r>
  </si>
  <si>
    <r>
      <rPr>
        <b/>
        <sz val="10"/>
        <rFont val="Arial"/>
        <family val="2"/>
      </rPr>
      <t>Moderately
dense
desert
shrubland</t>
    </r>
  </si>
  <si>
    <r>
      <rPr>
        <b/>
        <sz val="10"/>
        <rFont val="Arial"/>
        <family val="2"/>
      </rPr>
      <t>Sparse
desert
shrubland</t>
    </r>
  </si>
  <si>
    <r>
      <rPr>
        <b/>
        <sz val="10"/>
        <rFont val="Arial"/>
        <family val="2"/>
      </rPr>
      <t>Moist
bare soil</t>
    </r>
  </si>
  <si>
    <r>
      <rPr>
        <b/>
        <sz val="10"/>
        <rFont val="Arial"/>
        <family val="2"/>
      </rPr>
      <t>Open
water</t>
    </r>
  </si>
  <si>
    <r>
      <rPr>
        <b/>
        <sz val="10"/>
        <rFont val="Arial"/>
        <family val="2"/>
      </rPr>
      <t>Dry
playa</t>
    </r>
  </si>
  <si>
    <r>
      <rPr>
        <b/>
        <sz val="10"/>
        <rFont val="Arial"/>
        <family val="2"/>
      </rPr>
      <t>Irrigated
cropland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</si>
  <si>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</si>
  <si>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</si>
  <si>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</si>
  <si>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</si>
  <si>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</si>
  <si>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</si>
  <si>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</si>
  <si>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</si>
  <si>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</si>
  <si>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</si>
  <si>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</si>
  <si>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</si>
  <si>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</si>
  <si>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</si>
  <si>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</si>
  <si>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</si>
  <si>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</si>
  <si>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</si>
  <si>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Little Smoky Valley</t>
  </si>
  <si>
    <t>--</t>
  </si>
  <si>
    <t>Little Smoky Valley</t>
  </si>
  <si>
    <t>--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</si>
  <si>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</si>
  <si>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</si>
  <si>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</si>
  <si>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</si>
  <si>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</si>
  <si>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</si>
  <si>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</si>
  <si>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</si>
  <si>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</si>
  <si>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</si>
  <si>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</si>
  <si>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</si>
  <si>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</si>
  <si>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</si>
  <si>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</si>
  <si>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</si>
  <si>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</si>
  <si>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</si>
  <si>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</si>
  <si>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</si>
  <si>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</si>
  <si>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</si>
  <si>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</si>
  <si>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</si>
  <si>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</si>
  <si>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</si>
  <si>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</si>
  <si>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</si>
  <si>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</si>
  <si>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Spring Valley</t>
  </si>
  <si>
    <t>Spring Valley</t>
  </si>
  <si>
    <t>Spring Valley</t>
  </si>
  <si>
    <t>Spring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</si>
  <si>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</si>
  <si>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</si>
  <si>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</si>
  <si>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</si>
  <si>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</si>
  <si>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</si>
  <si>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</si>
  <si>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</si>
  <si>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</si>
  <si>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</si>
  <si>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</si>
  <si>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</si>
  <si>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</si>
  <si>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</si>
  <si>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</si>
  <si>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</si>
  <si>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</si>
  <si>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</si>
  <si>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</si>
  <si>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</si>
  <si>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[Annual discharge rate, in feet]</t>
  </si>
  <si>
    <r>
      <rPr>
        <b/>
        <sz val="10"/>
        <rFont val="Arial"/>
        <family val="2"/>
      </rPr>
      <t>Hydrographic area</t>
    </r>
  </si>
  <si>
    <r>
      <rPr>
        <b/>
        <sz val="10"/>
        <rFont val="Arial"/>
        <family val="2"/>
      </rPr>
      <t>Hydrographic
area
subbasin</t>
    </r>
  </si>
  <si>
    <t>Marshland</t>
  </si>
  <si>
    <t>Meadowland</t>
  </si>
  <si>
    <r>
      <t xml:space="preserve">
</t>
    </r>
    <r>
      <rPr>
        <b/>
        <sz val="10"/>
        <rFont val="Arial"/>
        <family val="2"/>
      </rPr>
      <t>Grassland</t>
    </r>
  </si>
  <si>
    <r>
      <rPr>
        <b/>
        <sz val="10"/>
        <rFont val="Arial"/>
        <family val="2"/>
      </rPr>
      <t>Dense
desert
shrubland</t>
    </r>
  </si>
  <si>
    <r>
      <rPr>
        <b/>
        <sz val="10"/>
        <rFont val="Arial"/>
        <family val="2"/>
      </rPr>
      <t>Moderately
dense
desert
shrubland</t>
    </r>
  </si>
  <si>
    <r>
      <rPr>
        <b/>
        <sz val="10"/>
        <rFont val="Arial"/>
        <family val="2"/>
      </rPr>
      <t>Sparse
desert
shrubland</t>
    </r>
  </si>
  <si>
    <r>
      <rPr>
        <b/>
        <sz val="10"/>
        <rFont val="Arial"/>
        <family val="2"/>
      </rPr>
      <t>Moist
bare soil</t>
    </r>
  </si>
  <si>
    <r>
      <rPr>
        <b/>
        <sz val="10"/>
        <rFont val="Arial"/>
        <family val="2"/>
      </rPr>
      <t>Open
water</t>
    </r>
  </si>
  <si>
    <r>
      <rPr>
        <b/>
        <sz val="10"/>
        <rFont val="Arial"/>
        <family val="2"/>
      </rPr>
      <t>Dry
playa</t>
    </r>
  </si>
  <si>
    <r>
      <rPr>
        <b/>
        <sz val="10"/>
        <rFont val="Arial"/>
        <family val="2"/>
      </rPr>
      <t>Irrigated
cropland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</si>
  <si>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</si>
  <si>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</si>
  <si>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</si>
  <si>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</si>
  <si>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</si>
  <si>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</si>
  <si>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</si>
  <si>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</si>
  <si>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</si>
  <si>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</si>
  <si>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</si>
  <si>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</si>
  <si>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</si>
  <si>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</si>
  <si>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</si>
  <si>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</si>
  <si>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</si>
  <si>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</si>
  <si>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Little Smoky Valley</t>
  </si>
  <si>
    <t>--</t>
  </si>
  <si>
    <t>Little Smoky Valley</t>
  </si>
  <si>
    <t>--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</si>
  <si>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</si>
  <si>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</si>
  <si>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</si>
  <si>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</si>
  <si>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</si>
  <si>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</si>
  <si>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</si>
  <si>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</si>
  <si>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</si>
  <si>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</si>
  <si>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</si>
  <si>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</si>
  <si>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</si>
  <si>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</si>
  <si>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</si>
  <si>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</si>
  <si>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</si>
  <si>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</si>
  <si>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</si>
  <si>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</si>
  <si>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</si>
  <si>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</si>
  <si>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</si>
  <si>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</si>
  <si>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</si>
  <si>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</si>
  <si>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</si>
  <si>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</si>
  <si>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Spring Valley</t>
  </si>
  <si>
    <t>Spring Valley</t>
  </si>
  <si>
    <t>Spring Valley</t>
  </si>
  <si>
    <t>Spring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</si>
  <si>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</si>
  <si>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</si>
  <si>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</si>
  <si>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</si>
  <si>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</si>
  <si>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</si>
  <si>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</si>
  <si>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</si>
  <si>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</si>
  <si>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</si>
  <si>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</si>
  <si>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</si>
  <si>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</si>
  <si>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</si>
  <si>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</si>
  <si>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</si>
  <si>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</si>
  <si>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</si>
  <si>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</si>
  <si>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</si>
  <si>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r>
      <rPr>
        <sz val="10"/>
        <rFont val="Arial"/>
        <family val="2"/>
      </rPr>
      <t>[Annual evapotranspiration, in acre-feet]</t>
    </r>
  </si>
  <si>
    <r>
      <rPr>
        <b/>
        <sz val="10"/>
        <rFont val="Arial"/>
        <family val="2"/>
      </rPr>
      <t>Hydrographic-
Area</t>
    </r>
  </si>
  <si>
    <r>
      <rPr>
        <b/>
        <sz val="10"/>
        <rFont val="Arial"/>
        <family val="2"/>
      </rPr>
      <t>Hydrographic-
Area
Subbasin</t>
    </r>
  </si>
  <si>
    <t>Marshland</t>
  </si>
  <si>
    <t>Meadowland</t>
  </si>
  <si>
    <r>
      <t xml:space="preserve">
</t>
    </r>
    <r>
      <rPr>
        <b/>
        <sz val="10"/>
        <rFont val="Arial"/>
        <family val="2"/>
      </rPr>
      <t>Grassland</t>
    </r>
  </si>
  <si>
    <r>
      <rPr>
        <b/>
        <sz val="10"/>
        <rFont val="Arial"/>
        <family val="2"/>
      </rPr>
      <t>Dense
Desert
Shrubland</t>
    </r>
  </si>
  <si>
    <r>
      <rPr>
        <b/>
        <sz val="10"/>
        <rFont val="Arial"/>
        <family val="2"/>
      </rPr>
      <t>Moderately
Dense
Desert
Shrubland</t>
    </r>
  </si>
  <si>
    <r>
      <rPr>
        <b/>
        <sz val="10"/>
        <rFont val="Arial"/>
        <family val="2"/>
      </rPr>
      <t>Sparse
Desert
Shrubland</t>
    </r>
  </si>
  <si>
    <r>
      <rPr>
        <b/>
        <sz val="10"/>
        <rFont val="Arial"/>
        <family val="2"/>
      </rPr>
      <t>Moist
Bare Soil</t>
    </r>
  </si>
  <si>
    <r>
      <rPr>
        <b/>
        <sz val="10"/>
        <rFont val="Arial"/>
        <family val="2"/>
      </rPr>
      <t>Open
Water</t>
    </r>
  </si>
  <si>
    <r>
      <rPr>
        <b/>
        <sz val="10"/>
        <rFont val="Arial"/>
        <family val="2"/>
      </rPr>
      <t>Dry
Playa</t>
    </r>
  </si>
  <si>
    <r>
      <rPr>
        <b/>
        <sz val="10"/>
        <rFont val="Arial"/>
        <family val="2"/>
      </rPr>
      <t>Irrigated
Cropland</t>
    </r>
  </si>
  <si>
    <t>Sub-basin total</t>
  </si>
  <si>
    <r>
      <rPr>
        <b/>
        <sz val="10"/>
        <rFont val="Arial"/>
        <family val="2"/>
      </rPr>
      <t>Hydrographic Area Total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</si>
  <si>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</si>
  <si>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</si>
  <si>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</si>
  <si>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</si>
  <si>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</si>
  <si>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</si>
  <si>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</si>
  <si>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</si>
  <si>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</si>
  <si>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</si>
  <si>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</si>
  <si>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</si>
  <si>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</si>
  <si>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</si>
  <si>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</si>
  <si>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</si>
  <si>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</si>
  <si>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</si>
  <si>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Little Smoky Valley</t>
  </si>
  <si>
    <t>--</t>
  </si>
  <si>
    <t>Little Smoky Valley</t>
  </si>
  <si>
    <t>--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</si>
  <si>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</si>
  <si>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</si>
  <si>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</si>
  <si>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</si>
  <si>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</si>
  <si>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</si>
  <si>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</si>
  <si>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</si>
  <si>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</si>
  <si>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</si>
  <si>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</si>
  <si>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</si>
  <si>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</si>
  <si>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</si>
  <si>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</si>
  <si>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</si>
  <si>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</si>
  <si>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</si>
  <si>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</si>
  <si>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</si>
  <si>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</si>
  <si>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</si>
  <si>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</si>
  <si>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</si>
  <si>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</si>
  <si>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</si>
  <si>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</si>
  <si>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</si>
  <si>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</si>
  <si>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Spring Valley</t>
  </si>
  <si>
    <t>Spring Valley</t>
  </si>
  <si>
    <t>Spring Valley</t>
  </si>
  <si>
    <t>Spring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</si>
  <si>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</si>
  <si>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</si>
  <si>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</si>
  <si>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</si>
  <si>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</si>
  <si>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</si>
  <si>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</si>
  <si>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</si>
  <si>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</si>
  <si>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</si>
  <si>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</si>
  <si>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</si>
  <si>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</si>
  <si>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</si>
  <si>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</si>
  <si>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</si>
  <si>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</si>
  <si>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</si>
  <si>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</si>
  <si>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t>Total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</si>
  <si>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</si>
  <si>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[Annual discharge, in acre-feet]</t>
  </si>
  <si>
    <r>
      <rPr>
        <b/>
        <sz val="10"/>
        <rFont val="Arial"/>
        <family val="2"/>
      </rPr>
      <t>Hydrographic area</t>
    </r>
  </si>
  <si>
    <t>The link could not be updated.</t>
  </si>
  <si>
    <r>
      <rPr>
        <b/>
        <sz val="10"/>
        <rFont val="Arial"/>
        <family val="2"/>
      </rPr>
      <t>Subbasin total</t>
    </r>
  </si>
  <si>
    <r>
      <rPr>
        <b/>
        <sz val="10"/>
        <rFont val="Arial"/>
        <family val="2"/>
      </rPr>
      <t>Hydrographic area total</t>
    </r>
  </si>
  <si>
    <t>Butte Valley</t>
  </si>
  <si>
    <t>Butte Valley</t>
  </si>
  <si>
    <t>Cave Valley</t>
  </si>
  <si>
    <t>Cave Valley</t>
  </si>
  <si>
    <t>Jakes Valley</t>
  </si>
  <si>
    <t>--</t>
  </si>
  <si>
    <t>Lake Valley</t>
  </si>
  <si>
    <t>Lake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</si>
  <si>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</si>
  <si>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</si>
  <si>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</si>
  <si>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</si>
  <si>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</si>
  <si>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</si>
  <si>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</si>
  <si>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</si>
  <si>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</si>
  <si>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</si>
  <si>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Little Smoky Valley</t>
  </si>
  <si>
    <t>--</t>
  </si>
  <si>
    <t>Little Smoky Valley</t>
  </si>
  <si>
    <t>--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</si>
  <si>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</si>
  <si>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</si>
  <si>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</si>
  <si>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</si>
  <si>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</si>
  <si>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</si>
  <si>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</si>
  <si>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</si>
  <si>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</si>
  <si>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</si>
  <si>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Long Valley</t>
  </si>
  <si>
    <t>Newark Valley</t>
  </si>
  <si>
    <t>Newark Valley</t>
  </si>
  <si>
    <t>Newark Valley</t>
  </si>
  <si>
    <t>Snake Valley</t>
  </si>
  <si>
    <t>Snake Valley</t>
  </si>
  <si>
    <t>Snake Valley</t>
  </si>
  <si>
    <t>Snake Valley</t>
  </si>
  <si>
    <t>Snake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</si>
  <si>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</si>
  <si>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</si>
  <si>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</si>
  <si>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</si>
  <si>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</si>
  <si>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</si>
  <si>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</si>
  <si>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</si>
  <si>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</si>
  <si>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</si>
  <si>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Spring Valley</t>
  </si>
  <si>
    <t>Spring Valley</t>
  </si>
  <si>
    <t>Spring Valley</t>
  </si>
  <si>
    <t>Spring Valley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</si>
  <si>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</si>
  <si>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</si>
  <si>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</si>
  <si>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</si>
  <si>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</si>
  <si>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</si>
  <si>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</si>
  <si>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</si>
  <si>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</si>
  <si>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</si>
  <si>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</si>
  <si>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</si>
  <si>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</si>
  <si>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</si>
  <si>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--</t>
  </si>
  <si>
    <t>White River Valley</t>
  </si>
  <si>
    <t>White River Valley</t>
  </si>
  <si>
    <t>White River Valley</t>
  </si>
  <si>
    <t>White River Valley</t>
  </si>
  <si>
    <t>Total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</si>
  <si>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</si>
  <si>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[Water use data table]</t>
  </si>
  <si>
    <r>
      <rPr>
        <b/>
        <sz val="10"/>
        <rFont val="Arial"/>
        <family val="2"/>
      </rPr>
      <t>Hydrographic area</t>
    </r>
  </si>
  <si>
    <r>
      <rPr>
        <b/>
        <sz val="10"/>
        <rFont val="Arial"/>
        <family val="2"/>
      </rPr>
      <t>Irrigated
acreage
(acres)</t>
    </r>
  </si>
  <si>
    <r>
      <rPr>
        <b/>
        <sz val="10"/>
        <rFont val="Arial"/>
        <family val="2"/>
      </rPr>
      <t>Irrigation consumptive
use
(acre-feet)</t>
    </r>
  </si>
  <si>
    <r>
      <rPr>
        <b/>
        <sz val="10"/>
        <rFont val="Arial"/>
        <family val="2"/>
      </rPr>
      <t>Average
application
rate
(acre-feet/acre)</t>
    </r>
  </si>
  <si>
    <t>Average irrigation (acre-feet)</t>
  </si>
  <si>
    <t>Stock (acre-feet)</t>
  </si>
  <si>
    <t>Mining (acre-feet)</t>
  </si>
  <si>
    <r>
      <rPr>
        <b/>
        <sz val="10"/>
        <rFont val="Arial"/>
        <family val="2"/>
      </rPr>
      <t>Public supply
(acre-feet)</t>
    </r>
  </si>
  <si>
    <r>
      <rPr>
        <b/>
        <sz val="10"/>
        <rFont val="Arial"/>
        <family val="2"/>
      </rPr>
      <t>Domestic
(acre-feet)</t>
    </r>
  </si>
  <si>
    <r>
      <rPr>
        <b/>
        <sz val="10"/>
        <rFont val="Arial"/>
        <family val="2"/>
      </rPr>
      <t>Total
(acre-feet)</t>
    </r>
  </si>
  <si>
    <t>Butte Valley</t>
  </si>
  <si>
    <t>Cave Valley</t>
  </si>
  <si>
    <t>N/A</t>
  </si>
  <si>
    <t>Jakes Valley</t>
  </si>
  <si>
    <t>Lake Valley</t>
  </si>
  <si>
    <t>Little Smoky Valley</t>
  </si>
  <si>
    <t>Long Valley</t>
  </si>
  <si>
    <t>N/A</t>
  </si>
  <si>
    <t>Newark Valley</t>
  </si>
  <si>
    <t>Snake Valley</t>
  </si>
  <si>
    <t>Spring Valley</t>
  </si>
  <si>
    <r>
      <rPr>
        <sz val="10"/>
        <rFont val="Arial"/>
        <family val="0"/>
      </rPr>
      <t>Steptoe Valley</t>
    </r>
  </si>
  <si>
    <r>
      <rPr>
        <sz val="10"/>
        <rFont val="Arial"/>
        <family val="0"/>
      </rPr>
      <t>Tippett Valley</t>
    </r>
  </si>
  <si>
    <t>N/A</t>
  </si>
  <si>
    <t>White River Valley</t>
  </si>
  <si>
    <t>Total</t>
  </si>
  <si>
    <r>
      <rPr>
        <b/>
        <sz val="12"/>
        <color indexed="8"/>
        <rFont val="Univers 57 Condensed"/>
        <family val="2"/>
      </rP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</si>
  <si>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[Ground-water storage data table]</t>
  </si>
  <si>
    <r>
      <rPr>
        <sz val="10"/>
        <color indexed="8"/>
        <rFont val="Arial"/>
        <family val="0"/>
      </rPr>
      <t>Hydrographic area</t>
    </r>
  </si>
  <si>
    <r>
      <rPr>
        <sz val="10"/>
        <color indexed="8"/>
        <rFont val="Arial"/>
        <family val="0"/>
      </rPr>
      <t>Playa
acreage
(acres)</t>
    </r>
  </si>
  <si>
    <r>
      <rPr>
        <sz val="10"/>
        <color indexed="8"/>
        <rFont val="Arial"/>
        <family val="0"/>
      </rPr>
      <t>Saturated
basin-fill
acreage
(acres)</t>
    </r>
  </si>
  <si>
    <r>
      <rPr>
        <sz val="10"/>
        <color indexed="8"/>
        <rFont val="Arial"/>
        <family val="0"/>
      </rPr>
      <t>Drainable
basin-fill
acreage
(acres)</t>
    </r>
  </si>
  <si>
    <r>
      <rPr>
        <sz val="10"/>
        <color indexed="8"/>
        <rFont val="Arial"/>
        <family val="0"/>
      </rPr>
      <t>Unconfined
storage\1
(acre-feet)</t>
    </r>
  </si>
  <si>
    <r>
      <rPr>
        <sz val="10"/>
        <color indexed="8"/>
        <rFont val="Arial"/>
        <family val="0"/>
      </rPr>
      <t>Confined
storage\2
(acre-ft)</t>
    </r>
  </si>
  <si>
    <r>
      <rPr>
        <sz val="10"/>
        <color indexed="8"/>
        <rFont val="Arial"/>
        <family val="0"/>
      </rPr>
      <t>Total
storage
(acre-feet)</t>
    </r>
  </si>
  <si>
    <t>Butte Valley</t>
  </si>
  <si>
    <t>Cave Valley</t>
  </si>
  <si>
    <t>Jakes Valley</t>
  </si>
  <si>
    <t>Lake Valley</t>
  </si>
  <si>
    <t>Little Smoky Valley</t>
  </si>
  <si>
    <t>Long Valley</t>
  </si>
  <si>
    <t>Newark Valley</t>
  </si>
  <si>
    <t>Snake Valley</t>
  </si>
  <si>
    <t>Spring Valley</t>
  </si>
  <si>
    <r>
      <rPr>
        <sz val="10"/>
        <color indexed="8"/>
        <rFont val="Arial"/>
        <family val="0"/>
      </rPr>
      <t>Steptoe Valley</t>
    </r>
  </si>
  <si>
    <r>
      <rPr>
        <sz val="10"/>
        <color indexed="8"/>
        <rFont val="Arial"/>
        <family val="0"/>
      </rPr>
      <t>Tippett Valley</t>
    </r>
  </si>
  <si>
    <t>White River Valley</t>
  </si>
  <si>
    <t>Total</t>
  </si>
  <si>
    <r>
      <rPr>
        <sz val="10"/>
        <color indexed="8"/>
        <rFont val="Arial"/>
        <family val="0"/>
      </rPr>
      <t>1/ Unconfined storage computed as product of the drainable basin-fill acreage, a specific yield of 0.15, and a regionalized water-level decline of 100 feet.</t>
    </r>
  </si>
  <si>
    <r>
      <rPr>
        <sz val="10"/>
        <color indexed="8"/>
        <rFont val="Arial"/>
        <family val="0"/>
      </rPr>
      <t>2/ Confined storage computed as product of basin-fill acreage, a storage coefficient of 0.0001, and a regionalized hydraulic-head decline of 100 feet.</t>
    </r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</si>
</sst>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#,##0"/>
    <numFmt numFmtId="166" formatCode="0.00"/>
    <numFmt numFmtId="167" formatCode="0.00%"/>
    <numFmt numFmtId="168" formatCode="0.0"/>
    <numFmt numFmtId="169" formatCode="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Univers 57 Condensed"/>
      <family val="2"/>
    </font>
    <font>
      <sz val="12"/>
      <color indexed="8"/>
      <name val="Univers 57 Condensed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4" fillId="2" borderId="1" xfId="0" applyFont="1" applyFill="1" applyBorder="1" applyAlignment="1">
      <alignment horizontal="center" wrapText="1"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4" fillId="3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4" borderId="1" xfId="0" applyFont="1" applyFill="1" applyBorder="1" applyAlignment="1">
      <alignment/>
    </xf>
    <xf numFmtId="164" fontId="0" fillId="4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 horizontal="left" wrapText="1"/>
    </xf>
    <xf numFmtId="166" fontId="0" fillId="3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3" borderId="0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/>
    </xf>
    <xf numFmtId="164" fontId="4" fillId="0" borderId="0" xfId="0" applyFont="1" applyFill="1" applyBorder="1" applyAlignment="1">
      <alignment horizontal="center" wrapText="1"/>
    </xf>
    <xf numFmtId="165" fontId="0" fillId="3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0" fillId="4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3" xfId="0" applyBorder="1" applyAlignment="1">
      <alignment horizontal="left"/>
    </xf>
    <xf numFmtId="164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left" wrapText="1"/>
    </xf>
    <xf numFmtId="164" fontId="4" fillId="2" borderId="1" xfId="0" applyFont="1" applyFill="1" applyBorder="1" applyAlignment="1">
      <alignment horizontal="center"/>
    </xf>
    <xf numFmtId="168" fontId="0" fillId="3" borderId="0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3" borderId="0" xfId="0" applyNumberFormat="1" applyFill="1" applyBorder="1" applyAlignment="1">
      <alignment horizontal="right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5" fontId="4" fillId="4" borderId="1" xfId="0" applyNumberFormat="1" applyFont="1" applyFill="1" applyBorder="1" applyAlignment="1">
      <alignment/>
    </xf>
    <xf numFmtId="164" fontId="0" fillId="4" borderId="1" xfId="0" applyFill="1" applyBorder="1" applyAlignment="1">
      <alignment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2" xfId="20" applyFont="1" applyBorder="1" applyAlignment="1">
      <alignment horizontal="left" wrapText="1"/>
      <protection/>
    </xf>
    <xf numFmtId="164" fontId="1" fillId="0" borderId="2" xfId="20" applyBorder="1" applyAlignment="1">
      <alignment horizontal="left" wrapText="1"/>
      <protection/>
    </xf>
    <xf numFmtId="164" fontId="1" fillId="2" borderId="2" xfId="20" applyFont="1" applyFill="1" applyBorder="1" applyAlignment="1">
      <alignment horizontal="center"/>
      <protection/>
    </xf>
    <xf numFmtId="164" fontId="1" fillId="2" borderId="2" xfId="20" applyFont="1" applyFill="1" applyBorder="1" applyAlignment="1">
      <alignment horizontal="center" wrapText="1"/>
      <protection/>
    </xf>
    <xf numFmtId="164" fontId="1" fillId="2" borderId="2" xfId="20" applyFill="1" applyBorder="1" applyAlignment="1">
      <alignment horizontal="center" wrapText="1"/>
      <protection/>
    </xf>
    <xf numFmtId="164" fontId="1" fillId="3" borderId="3" xfId="20" applyFont="1" applyFill="1" applyBorder="1" applyAlignment="1">
      <alignment horizontal="right" wrapText="1"/>
      <protection/>
    </xf>
    <xf numFmtId="165" fontId="1" fillId="3" borderId="3" xfId="20" applyNumberFormat="1" applyFont="1" applyFill="1" applyBorder="1" applyAlignment="1">
      <alignment horizontal="right" wrapText="1"/>
      <protection/>
    </xf>
    <xf numFmtId="165" fontId="1" fillId="3" borderId="3" xfId="20" applyNumberFormat="1" applyFill="1" applyBorder="1">
      <alignment/>
      <protection/>
    </xf>
    <xf numFmtId="165" fontId="1" fillId="3" borderId="3" xfId="20" applyNumberFormat="1" applyFill="1" applyBorder="1" applyAlignment="1">
      <alignment horizontal="right" indent="1"/>
      <protection/>
    </xf>
    <xf numFmtId="164" fontId="1" fillId="3" borderId="0" xfId="20" applyFont="1" applyFill="1" applyBorder="1" applyAlignment="1">
      <alignment horizontal="right" wrapText="1"/>
      <protection/>
    </xf>
    <xf numFmtId="165" fontId="1" fillId="3" borderId="0" xfId="20" applyNumberFormat="1" applyFont="1" applyFill="1" applyBorder="1" applyAlignment="1">
      <alignment horizontal="right" wrapText="1"/>
      <protection/>
    </xf>
    <xf numFmtId="165" fontId="1" fillId="3" borderId="0" xfId="20" applyNumberFormat="1" applyFill="1" applyBorder="1">
      <alignment/>
      <protection/>
    </xf>
    <xf numFmtId="165" fontId="1" fillId="3" borderId="0" xfId="20" applyNumberFormat="1" applyFill="1" applyBorder="1" applyAlignment="1">
      <alignment horizontal="right" indent="1"/>
      <protection/>
    </xf>
    <xf numFmtId="164" fontId="5" fillId="4" borderId="1" xfId="20" applyFont="1" applyFill="1" applyBorder="1" applyAlignment="1">
      <alignment horizontal="center"/>
      <protection/>
    </xf>
    <xf numFmtId="165" fontId="5" fillId="4" borderId="1" xfId="20" applyNumberFormat="1" applyFont="1" applyFill="1" applyBorder="1">
      <alignment/>
      <protection/>
    </xf>
    <xf numFmtId="165" fontId="5" fillId="4" borderId="1" xfId="20" applyNumberFormat="1" applyFont="1" applyFill="1" applyBorder="1" applyAlignment="1">
      <alignment horizontal="center"/>
      <protection/>
    </xf>
    <xf numFmtId="164" fontId="1" fillId="0" borderId="3" xfId="20" applyFont="1" applyFill="1" applyBorder="1" applyAlignment="1">
      <alignment horizontal="left"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torageBasinFill_final_v4" xfId="20"/>
  </cellStyles>
  <dxfs count="2">
    <dxf>
      <fill>
        <patternFill>
          <bgColor rgb="FFC0C0C0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C34"/>
  <sheetViews>
    <sheetView showGridLines="0" workbookViewId="0" topLeftCell="A13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0.421875" style="1" customWidth="1"/>
    <col min="7" max="7" width="11.140625" style="1" customWidth="1"/>
    <col min="8" max="8" width="10.421875" style="1" customWidth="1"/>
    <col min="9" max="9" width="9.421875" style="1" customWidth="1"/>
    <col min="10" max="10" width="7.28125" style="1" customWidth="1"/>
    <col min="11" max="11" width="8.28125" style="1" customWidth="1"/>
    <col min="12" max="12" width="9.28125" style="1" customWidth="1"/>
    <col min="13" max="13" width="11.140625" style="1" customWidth="1"/>
    <col min="14" max="14" width="18.28125" style="1" customWidth="1"/>
    <col min="15" max="256" width="9.00390625" style="0" customWidth="1"/>
  </cols>
  <sheetData>
    <row r="1" spans="1:6" ht="19.5">
      <c r="A1" s="2" t="s">
        <v>0</v>
      </c>
      <c r="B1" s="3"/>
      <c r="C1" s="3"/>
      <c r="D1" s="3"/>
      <c r="E1" s="3"/>
      <c r="F1" s="3"/>
    </row>
    <row r="2" spans="1:6" ht="18">
      <c r="A2" s="4" t="s">
        <v>1</v>
      </c>
      <c r="B2" s="3"/>
      <c r="C2" s="3"/>
      <c r="D2" s="3"/>
      <c r="E2" s="3"/>
      <c r="F2" s="3"/>
    </row>
    <row r="3" spans="1:14" ht="30.75">
      <c r="A3" s="5" t="s">
        <v>2</v>
      </c>
      <c r="B3" t="s">
        <v>3</v>
      </c>
      <c r="M3" s="5" t="s">
        <v>4</v>
      </c>
      <c r="N3" s="5" t="s">
        <v>5</v>
      </c>
    </row>
    <row r="4" spans="1:29" s="1" customFormat="1" ht="12.75" customHeight="1">
      <c r="A4" s="6" t="s">
        <v>6</v>
      </c>
      <c r="B4" s="7">
        <v>1</v>
      </c>
      <c r="C4" s="8">
        <v>64</v>
      </c>
      <c r="D4" s="8">
        <v>478</v>
      </c>
      <c r="E4" s="8">
        <v>615</v>
      </c>
      <c r="F4" s="8">
        <v>5827</v>
      </c>
      <c r="G4" s="8">
        <v>50897</v>
      </c>
      <c r="H4" s="8">
        <v>7891</v>
      </c>
      <c r="I4" s="8">
        <v>0</v>
      </c>
      <c r="J4" s="8">
        <v>4</v>
      </c>
      <c r="K4" s="8">
        <v>0</v>
      </c>
      <c r="L4" s="8">
        <v>202</v>
      </c>
      <c r="M4" s="8">
        <f>SUM(C4:L4)</f>
        <v>65978</v>
      </c>
      <c r="N4" s="9">
        <f>SUM(M4:M5)</f>
        <v>69672</v>
      </c>
      <c r="O4" s="10"/>
      <c r="Y4" s="10"/>
      <c r="Z4" s="10"/>
      <c r="AA4" s="10"/>
      <c r="AB4" s="10"/>
      <c r="AC4" s="10"/>
    </row>
    <row r="5" spans="1:14" s="1" customFormat="1" ht="12.75" customHeight="1">
      <c r="A5" s="6" t="s">
        <v>7</v>
      </c>
      <c r="B5" s="7">
        <v>2</v>
      </c>
      <c r="C5" s="8">
        <v>0</v>
      </c>
      <c r="D5" s="8">
        <v>0</v>
      </c>
      <c r="E5" s="8">
        <v>0</v>
      </c>
      <c r="F5" s="8">
        <v>79</v>
      </c>
      <c r="G5" s="8">
        <v>3244</v>
      </c>
      <c r="H5" s="8">
        <v>371</v>
      </c>
      <c r="I5" s="8">
        <v>0</v>
      </c>
      <c r="J5" s="8">
        <v>0</v>
      </c>
      <c r="K5" s="8">
        <v>0</v>
      </c>
      <c r="L5" s="8">
        <v>0</v>
      </c>
      <c r="M5" s="8">
        <f aca="true" t="shared" si="0" ref="M5:M33">SUM(C5:L5)</f>
        <v>3694</v>
      </c>
      <c r="N5" s="9"/>
    </row>
    <row r="6" spans="1:14" s="1" customFormat="1" ht="12.75" customHeight="1">
      <c r="A6" s="11" t="s">
        <v>8</v>
      </c>
      <c r="B6" s="12">
        <v>1</v>
      </c>
      <c r="C6" s="13">
        <v>81</v>
      </c>
      <c r="D6" s="13">
        <v>503</v>
      </c>
      <c r="E6" s="13">
        <v>280</v>
      </c>
      <c r="F6" s="13">
        <v>842</v>
      </c>
      <c r="G6" s="13">
        <v>354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f t="shared" si="0"/>
        <v>2066</v>
      </c>
      <c r="N6" s="14">
        <f>SUM(M6:M7)</f>
        <v>13347</v>
      </c>
    </row>
    <row r="7" spans="1:14" s="1" customFormat="1" ht="12.75" customHeight="1">
      <c r="A7" s="11" t="s">
        <v>9</v>
      </c>
      <c r="B7" s="12">
        <v>2</v>
      </c>
      <c r="C7" s="13">
        <v>0</v>
      </c>
      <c r="D7" s="13">
        <v>0</v>
      </c>
      <c r="E7" s="13">
        <v>2</v>
      </c>
      <c r="F7" s="13">
        <v>534</v>
      </c>
      <c r="G7" s="13">
        <v>7005</v>
      </c>
      <c r="H7" s="13">
        <v>3546</v>
      </c>
      <c r="I7" s="13">
        <v>0</v>
      </c>
      <c r="J7" s="13">
        <v>0</v>
      </c>
      <c r="K7" s="13">
        <v>194</v>
      </c>
      <c r="L7" s="13">
        <v>0</v>
      </c>
      <c r="M7" s="13">
        <f t="shared" si="0"/>
        <v>11281</v>
      </c>
      <c r="N7" s="14"/>
    </row>
    <row r="8" spans="1:14" s="1" customFormat="1" ht="12.75" customHeight="1">
      <c r="A8" s="6" t="s">
        <v>10</v>
      </c>
      <c r="B8" s="7" t="s">
        <v>11</v>
      </c>
      <c r="C8" s="8">
        <v>25</v>
      </c>
      <c r="D8" s="8">
        <v>91</v>
      </c>
      <c r="E8" s="8">
        <v>146</v>
      </c>
      <c r="F8" s="8">
        <v>540</v>
      </c>
      <c r="G8" s="8">
        <v>203</v>
      </c>
      <c r="H8" s="8">
        <v>6</v>
      </c>
      <c r="I8" s="8">
        <v>0</v>
      </c>
      <c r="J8" s="8">
        <v>26</v>
      </c>
      <c r="K8" s="8">
        <v>0</v>
      </c>
      <c r="L8" s="8">
        <v>187</v>
      </c>
      <c r="M8" s="8">
        <f t="shared" si="0"/>
        <v>1224</v>
      </c>
      <c r="N8" s="9">
        <f>SUM(M8)</f>
        <v>1224</v>
      </c>
    </row>
    <row r="9" spans="1:14" s="1" customFormat="1" ht="12.75" customHeight="1">
      <c r="A9" s="11" t="s">
        <v>12</v>
      </c>
      <c r="B9" s="12">
        <v>1</v>
      </c>
      <c r="C9" s="13">
        <v>630</v>
      </c>
      <c r="D9" s="13">
        <v>1143</v>
      </c>
      <c r="E9" s="13">
        <v>822</v>
      </c>
      <c r="F9" s="13">
        <v>4077</v>
      </c>
      <c r="G9" s="13">
        <v>32384</v>
      </c>
      <c r="H9" s="13">
        <v>16296</v>
      </c>
      <c r="I9" s="13">
        <v>0</v>
      </c>
      <c r="J9" s="13">
        <v>26</v>
      </c>
      <c r="K9" s="13">
        <v>94</v>
      </c>
      <c r="L9" s="13">
        <v>0</v>
      </c>
      <c r="M9" s="13">
        <f t="shared" si="0"/>
        <v>55472</v>
      </c>
      <c r="N9" s="14">
        <f>SUM(M9:M10)</f>
        <v>55472</v>
      </c>
    </row>
    <row r="10" spans="1:14" s="1" customFormat="1" ht="12.75" customHeight="1">
      <c r="A10" s="11" t="s">
        <v>13</v>
      </c>
      <c r="B10" s="12">
        <v>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f t="shared" si="0"/>
        <v>0</v>
      </c>
      <c r="N10" s="14"/>
    </row>
    <row r="11" spans="1:14" s="1" customFormat="1" ht="12.75" customHeight="1">
      <c r="A11" s="6" t="s">
        <v>14</v>
      </c>
      <c r="B11" s="7" t="s">
        <v>15</v>
      </c>
      <c r="C11" s="8">
        <v>62</v>
      </c>
      <c r="D11" s="8">
        <v>355</v>
      </c>
      <c r="E11" s="8">
        <v>379</v>
      </c>
      <c r="F11" s="8">
        <v>1191</v>
      </c>
      <c r="G11" s="8">
        <v>1678</v>
      </c>
      <c r="H11" s="8">
        <v>2108</v>
      </c>
      <c r="I11" s="8">
        <v>0</v>
      </c>
      <c r="J11" s="8">
        <v>0</v>
      </c>
      <c r="K11" s="8">
        <v>5</v>
      </c>
      <c r="L11" s="8">
        <v>216</v>
      </c>
      <c r="M11" s="8">
        <f t="shared" si="0"/>
        <v>5994</v>
      </c>
      <c r="N11" s="9">
        <f>SUM(M11:M12)</f>
        <v>5994</v>
      </c>
    </row>
    <row r="12" spans="1:14" s="1" customFormat="1" ht="12.75" customHeight="1">
      <c r="A12" s="6" t="s">
        <v>16</v>
      </c>
      <c r="B12" s="7" t="s">
        <v>17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0</v>
      </c>
      <c r="N12" s="9"/>
    </row>
    <row r="13" spans="1:14" s="1" customFormat="1" ht="12.75" customHeight="1">
      <c r="A13" s="11" t="s">
        <v>18</v>
      </c>
      <c r="B13" s="12">
        <v>1</v>
      </c>
      <c r="C13" s="13">
        <v>2</v>
      </c>
      <c r="D13" s="13">
        <v>3</v>
      </c>
      <c r="E13" s="13">
        <v>4</v>
      </c>
      <c r="F13" s="13">
        <v>1219</v>
      </c>
      <c r="G13" s="13">
        <v>12155</v>
      </c>
      <c r="H13" s="13">
        <v>4901</v>
      </c>
      <c r="I13" s="13">
        <v>0</v>
      </c>
      <c r="J13" s="13">
        <v>0</v>
      </c>
      <c r="K13" s="13">
        <v>0</v>
      </c>
      <c r="L13" s="13">
        <v>0</v>
      </c>
      <c r="M13" s="13">
        <f t="shared" si="0"/>
        <v>18284</v>
      </c>
      <c r="N13" s="14">
        <f>SUM(M13)</f>
        <v>18284</v>
      </c>
    </row>
    <row r="14" spans="1:14" s="1" customFormat="1" ht="12.75" customHeight="1">
      <c r="A14" s="6" t="s">
        <v>19</v>
      </c>
      <c r="B14" s="7">
        <v>1</v>
      </c>
      <c r="C14" s="8">
        <v>996</v>
      </c>
      <c r="D14" s="8">
        <v>2247</v>
      </c>
      <c r="E14" s="8">
        <v>1397</v>
      </c>
      <c r="F14" s="8">
        <v>6228</v>
      </c>
      <c r="G14" s="8">
        <v>11110</v>
      </c>
      <c r="H14" s="8">
        <v>2556</v>
      </c>
      <c r="I14" s="8">
        <v>1</v>
      </c>
      <c r="J14" s="8">
        <v>1</v>
      </c>
      <c r="K14" s="8">
        <v>1111</v>
      </c>
      <c r="L14" s="8">
        <v>208</v>
      </c>
      <c r="M14" s="8">
        <f t="shared" si="0"/>
        <v>25855</v>
      </c>
      <c r="N14" s="9">
        <f>SUM(M14:M16)</f>
        <v>72750</v>
      </c>
    </row>
    <row r="15" spans="1:14" s="1" customFormat="1" ht="12.75" customHeight="1">
      <c r="A15" s="6" t="s">
        <v>20</v>
      </c>
      <c r="B15" s="7">
        <v>2</v>
      </c>
      <c r="C15" s="8">
        <v>192</v>
      </c>
      <c r="D15" s="8">
        <v>639</v>
      </c>
      <c r="E15" s="8">
        <v>661</v>
      </c>
      <c r="F15" s="8">
        <v>3620</v>
      </c>
      <c r="G15" s="8">
        <v>14284</v>
      </c>
      <c r="H15" s="8">
        <v>6035</v>
      </c>
      <c r="I15" s="8">
        <v>0</v>
      </c>
      <c r="J15" s="8">
        <v>1</v>
      </c>
      <c r="K15" s="8">
        <v>10625</v>
      </c>
      <c r="L15" s="8">
        <v>285</v>
      </c>
      <c r="M15" s="8">
        <f t="shared" si="0"/>
        <v>36342</v>
      </c>
      <c r="N15" s="9"/>
    </row>
    <row r="16" spans="1:14" s="1" customFormat="1" ht="12.75" customHeight="1">
      <c r="A16" s="6" t="s">
        <v>21</v>
      </c>
      <c r="B16" s="7">
        <v>3</v>
      </c>
      <c r="C16" s="8">
        <v>0</v>
      </c>
      <c r="D16" s="8">
        <v>1</v>
      </c>
      <c r="E16" s="8">
        <v>0</v>
      </c>
      <c r="F16" s="8">
        <v>172</v>
      </c>
      <c r="G16" s="8">
        <v>7526</v>
      </c>
      <c r="H16" s="8">
        <v>2830</v>
      </c>
      <c r="I16" s="8">
        <v>0</v>
      </c>
      <c r="J16" s="8">
        <v>0</v>
      </c>
      <c r="K16" s="8">
        <v>24</v>
      </c>
      <c r="L16" s="8">
        <v>0</v>
      </c>
      <c r="M16" s="8">
        <f t="shared" si="0"/>
        <v>10553</v>
      </c>
      <c r="N16" s="9"/>
    </row>
    <row r="17" spans="1:14" s="1" customFormat="1" ht="12.75" customHeight="1">
      <c r="A17" s="11" t="s">
        <v>22</v>
      </c>
      <c r="B17" s="12">
        <v>1</v>
      </c>
      <c r="C17" s="13">
        <v>334</v>
      </c>
      <c r="D17" s="13">
        <v>693</v>
      </c>
      <c r="E17" s="13">
        <v>347</v>
      </c>
      <c r="F17" s="13">
        <v>2527</v>
      </c>
      <c r="G17" s="13">
        <v>6854</v>
      </c>
      <c r="H17" s="13">
        <v>17772</v>
      </c>
      <c r="I17" s="13">
        <v>0</v>
      </c>
      <c r="J17" s="13">
        <v>0</v>
      </c>
      <c r="K17" s="13">
        <v>56499</v>
      </c>
      <c r="L17" s="13">
        <v>1785</v>
      </c>
      <c r="M17" s="13">
        <f t="shared" si="0"/>
        <v>86811</v>
      </c>
      <c r="N17" s="14">
        <f>SUM(M17:M21)</f>
        <v>325443</v>
      </c>
    </row>
    <row r="18" spans="1:14" s="1" customFormat="1" ht="12.75" customHeight="1">
      <c r="A18" s="11" t="s">
        <v>23</v>
      </c>
      <c r="B18" s="12">
        <v>2</v>
      </c>
      <c r="C18" s="13">
        <v>541</v>
      </c>
      <c r="D18" s="13">
        <v>1746</v>
      </c>
      <c r="E18" s="13">
        <v>1463</v>
      </c>
      <c r="F18" s="13">
        <v>7988</v>
      </c>
      <c r="G18" s="13">
        <v>34568</v>
      </c>
      <c r="H18" s="13">
        <v>66023</v>
      </c>
      <c r="I18" s="13">
        <v>578</v>
      </c>
      <c r="J18" s="13">
        <v>115</v>
      </c>
      <c r="K18" s="13">
        <v>5553</v>
      </c>
      <c r="L18" s="13">
        <v>1138</v>
      </c>
      <c r="M18" s="13">
        <f t="shared" si="0"/>
        <v>119713</v>
      </c>
      <c r="N18" s="14"/>
    </row>
    <row r="19" spans="1:14" s="1" customFormat="1" ht="12.75" customHeight="1">
      <c r="A19" s="11" t="s">
        <v>24</v>
      </c>
      <c r="B19" s="12">
        <v>3</v>
      </c>
      <c r="C19" s="13">
        <v>432</v>
      </c>
      <c r="D19" s="13">
        <v>1696</v>
      </c>
      <c r="E19" s="13">
        <v>799</v>
      </c>
      <c r="F19" s="13">
        <v>3638</v>
      </c>
      <c r="G19" s="13">
        <v>26758</v>
      </c>
      <c r="H19" s="13">
        <v>46090</v>
      </c>
      <c r="I19" s="13">
        <v>0</v>
      </c>
      <c r="J19" s="13">
        <v>100</v>
      </c>
      <c r="K19" s="13">
        <v>1081</v>
      </c>
      <c r="L19" s="13">
        <v>5136</v>
      </c>
      <c r="M19" s="13">
        <f t="shared" si="0"/>
        <v>85730</v>
      </c>
      <c r="N19" s="14"/>
    </row>
    <row r="20" spans="1:14" s="1" customFormat="1" ht="12.75" customHeight="1">
      <c r="A20" s="11" t="s">
        <v>25</v>
      </c>
      <c r="B20" s="12">
        <v>4</v>
      </c>
      <c r="C20" s="13">
        <v>535</v>
      </c>
      <c r="D20" s="13">
        <v>1816</v>
      </c>
      <c r="E20" s="13">
        <v>834</v>
      </c>
      <c r="F20" s="13">
        <v>7368</v>
      </c>
      <c r="G20" s="13">
        <v>17297</v>
      </c>
      <c r="H20" s="13">
        <v>3254</v>
      </c>
      <c r="I20" s="13">
        <v>0</v>
      </c>
      <c r="J20" s="13">
        <v>212</v>
      </c>
      <c r="K20" s="13">
        <v>0</v>
      </c>
      <c r="L20" s="13">
        <v>1873</v>
      </c>
      <c r="M20" s="13">
        <f t="shared" si="0"/>
        <v>33189</v>
      </c>
      <c r="N20" s="14"/>
    </row>
    <row r="21" spans="1:14" s="1" customFormat="1" ht="12.75" customHeight="1">
      <c r="A21" s="11" t="s">
        <v>26</v>
      </c>
      <c r="B21" s="12">
        <v>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f t="shared" si="0"/>
        <v>0</v>
      </c>
      <c r="N21" s="14"/>
    </row>
    <row r="22" spans="1:14" s="1" customFormat="1" ht="12.75" customHeight="1">
      <c r="A22" s="6" t="s">
        <v>27</v>
      </c>
      <c r="B22" s="7">
        <v>1</v>
      </c>
      <c r="C22" s="8">
        <v>119</v>
      </c>
      <c r="D22" s="8">
        <v>303</v>
      </c>
      <c r="E22" s="8">
        <v>154</v>
      </c>
      <c r="F22" s="8">
        <v>747</v>
      </c>
      <c r="G22" s="8">
        <v>377</v>
      </c>
      <c r="H22" s="8">
        <v>61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1761</v>
      </c>
      <c r="N22" s="9">
        <f>SUM(M22:M25)</f>
        <v>177698</v>
      </c>
    </row>
    <row r="23" spans="1:14" s="1" customFormat="1" ht="12.75" customHeight="1">
      <c r="A23" s="6" t="s">
        <v>28</v>
      </c>
      <c r="B23" s="7">
        <v>2</v>
      </c>
      <c r="C23" s="8">
        <v>1259</v>
      </c>
      <c r="D23" s="8">
        <v>3223</v>
      </c>
      <c r="E23" s="8">
        <v>2386</v>
      </c>
      <c r="F23" s="8">
        <v>13055</v>
      </c>
      <c r="G23" s="8">
        <v>43870</v>
      </c>
      <c r="H23" s="8">
        <v>23563</v>
      </c>
      <c r="I23" s="8">
        <v>2810</v>
      </c>
      <c r="J23" s="8">
        <v>6</v>
      </c>
      <c r="K23" s="8">
        <v>15509</v>
      </c>
      <c r="L23" s="8">
        <v>2867</v>
      </c>
      <c r="M23" s="8">
        <f t="shared" si="0"/>
        <v>108548</v>
      </c>
      <c r="N23" s="9"/>
    </row>
    <row r="24" spans="1:14" s="1" customFormat="1" ht="12.75" customHeight="1">
      <c r="A24" s="6" t="s">
        <v>29</v>
      </c>
      <c r="B24" s="7">
        <v>3</v>
      </c>
      <c r="C24" s="8">
        <v>699</v>
      </c>
      <c r="D24" s="8">
        <v>1639</v>
      </c>
      <c r="E24" s="8">
        <v>1007</v>
      </c>
      <c r="F24" s="8">
        <v>9301</v>
      </c>
      <c r="G24" s="8">
        <v>39639</v>
      </c>
      <c r="H24" s="8">
        <v>12083</v>
      </c>
      <c r="I24" s="8">
        <v>9</v>
      </c>
      <c r="J24" s="8">
        <v>0</v>
      </c>
      <c r="K24" s="8">
        <v>520</v>
      </c>
      <c r="L24" s="8">
        <v>2492</v>
      </c>
      <c r="M24" s="8">
        <f t="shared" si="0"/>
        <v>67389</v>
      </c>
      <c r="N24" s="9"/>
    </row>
    <row r="25" spans="1:14" s="1" customFormat="1" ht="12.75" customHeight="1">
      <c r="A25" s="6" t="s">
        <v>30</v>
      </c>
      <c r="B25" s="7">
        <v>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0"/>
        <v>0</v>
      </c>
      <c r="N25" s="9"/>
    </row>
    <row r="26" spans="1:14" s="1" customFormat="1" ht="12.75" customHeight="1">
      <c r="A26" s="11" t="s">
        <v>31</v>
      </c>
      <c r="B26" s="12">
        <v>1</v>
      </c>
      <c r="C26" s="13">
        <v>790</v>
      </c>
      <c r="D26" s="13">
        <v>2251</v>
      </c>
      <c r="E26" s="13">
        <v>2442</v>
      </c>
      <c r="F26" s="13">
        <v>16691</v>
      </c>
      <c r="G26" s="13">
        <v>69506</v>
      </c>
      <c r="H26" s="13">
        <v>26861</v>
      </c>
      <c r="I26" s="13">
        <v>237</v>
      </c>
      <c r="J26" s="13">
        <v>5</v>
      </c>
      <c r="K26" s="13">
        <v>2464</v>
      </c>
      <c r="L26" s="13">
        <v>2766</v>
      </c>
      <c r="M26" s="13">
        <f t="shared" si="0"/>
        <v>124013</v>
      </c>
      <c r="N26" s="14">
        <f>SUM(M26:M28)</f>
        <v>174538</v>
      </c>
    </row>
    <row r="27" spans="1:14" s="1" customFormat="1" ht="12.75" customHeight="1">
      <c r="A27" s="11" t="s">
        <v>32</v>
      </c>
      <c r="B27" s="12">
        <v>2</v>
      </c>
      <c r="C27" s="13">
        <v>2993</v>
      </c>
      <c r="D27" s="13">
        <v>5171</v>
      </c>
      <c r="E27" s="13">
        <v>3813</v>
      </c>
      <c r="F27" s="13">
        <v>13197</v>
      </c>
      <c r="G27" s="13">
        <v>15992</v>
      </c>
      <c r="H27" s="13">
        <v>3158</v>
      </c>
      <c r="I27" s="13">
        <v>21</v>
      </c>
      <c r="J27" s="13">
        <v>147</v>
      </c>
      <c r="K27" s="13">
        <v>0</v>
      </c>
      <c r="L27" s="13">
        <v>2354</v>
      </c>
      <c r="M27" s="13">
        <f t="shared" si="0"/>
        <v>46846</v>
      </c>
      <c r="N27" s="14"/>
    </row>
    <row r="28" spans="1:14" s="1" customFormat="1" ht="12.75" customHeight="1">
      <c r="A28" s="11" t="s">
        <v>33</v>
      </c>
      <c r="B28" s="12">
        <v>3</v>
      </c>
      <c r="C28" s="13">
        <v>152</v>
      </c>
      <c r="D28" s="13">
        <v>498</v>
      </c>
      <c r="E28" s="13">
        <v>254</v>
      </c>
      <c r="F28" s="13">
        <v>1427</v>
      </c>
      <c r="G28" s="13">
        <v>985</v>
      </c>
      <c r="H28" s="13">
        <v>76</v>
      </c>
      <c r="I28" s="13">
        <v>0</v>
      </c>
      <c r="J28" s="13">
        <v>287</v>
      </c>
      <c r="K28" s="13">
        <v>0</v>
      </c>
      <c r="L28" s="13">
        <v>0</v>
      </c>
      <c r="M28" s="13">
        <f t="shared" si="0"/>
        <v>3679</v>
      </c>
      <c r="N28" s="14"/>
    </row>
    <row r="29" spans="1:14" s="1" customFormat="1" ht="12.75" customHeight="1">
      <c r="A29" s="6" t="s">
        <v>34</v>
      </c>
      <c r="B29" s="7" t="s">
        <v>35</v>
      </c>
      <c r="C29" s="8">
        <v>0</v>
      </c>
      <c r="D29" s="8">
        <v>21</v>
      </c>
      <c r="E29" s="8">
        <v>51</v>
      </c>
      <c r="F29" s="8">
        <v>1013</v>
      </c>
      <c r="G29" s="8">
        <v>4569</v>
      </c>
      <c r="H29" s="8">
        <v>1623</v>
      </c>
      <c r="I29" s="8">
        <v>0</v>
      </c>
      <c r="J29" s="8">
        <v>0</v>
      </c>
      <c r="K29" s="8">
        <v>497</v>
      </c>
      <c r="L29" s="8">
        <v>0</v>
      </c>
      <c r="M29" s="8">
        <f t="shared" si="0"/>
        <v>7774</v>
      </c>
      <c r="N29" s="9">
        <f>SUM(M29)</f>
        <v>7774</v>
      </c>
    </row>
    <row r="30" spans="1:14" s="1" customFormat="1" ht="12.75" customHeight="1">
      <c r="A30" s="11" t="s">
        <v>36</v>
      </c>
      <c r="B30" s="12">
        <v>1</v>
      </c>
      <c r="C30" s="13">
        <v>142</v>
      </c>
      <c r="D30" s="13">
        <v>340</v>
      </c>
      <c r="E30" s="13">
        <v>188</v>
      </c>
      <c r="F30" s="13">
        <v>737</v>
      </c>
      <c r="G30" s="13">
        <v>748</v>
      </c>
      <c r="H30" s="13">
        <v>134</v>
      </c>
      <c r="I30" s="13">
        <v>0</v>
      </c>
      <c r="J30" s="13">
        <v>0</v>
      </c>
      <c r="K30" s="13">
        <v>0</v>
      </c>
      <c r="L30" s="13">
        <v>841</v>
      </c>
      <c r="M30" s="13">
        <f t="shared" si="0"/>
        <v>3130</v>
      </c>
      <c r="N30" s="14">
        <f>SUM(M30:M33)</f>
        <v>178095</v>
      </c>
    </row>
    <row r="31" spans="1:14" s="1" customFormat="1" ht="12.75" customHeight="1">
      <c r="A31" s="11" t="s">
        <v>37</v>
      </c>
      <c r="B31" s="12">
        <v>2</v>
      </c>
      <c r="C31" s="13">
        <v>48</v>
      </c>
      <c r="D31" s="13">
        <v>293</v>
      </c>
      <c r="E31" s="13">
        <v>253</v>
      </c>
      <c r="F31" s="13">
        <v>2419</v>
      </c>
      <c r="G31" s="13">
        <v>15552</v>
      </c>
      <c r="H31" s="13">
        <v>9881</v>
      </c>
      <c r="I31" s="13">
        <v>0</v>
      </c>
      <c r="J31" s="13">
        <v>0</v>
      </c>
      <c r="K31" s="13">
        <v>19</v>
      </c>
      <c r="L31" s="13">
        <v>490</v>
      </c>
      <c r="M31" s="13">
        <f t="shared" si="0"/>
        <v>28955</v>
      </c>
      <c r="N31" s="14"/>
    </row>
    <row r="32" spans="1:14" s="1" customFormat="1" ht="12.75" customHeight="1">
      <c r="A32" s="11" t="s">
        <v>38</v>
      </c>
      <c r="B32" s="12">
        <v>3</v>
      </c>
      <c r="C32" s="13">
        <v>104</v>
      </c>
      <c r="D32" s="13">
        <v>1114</v>
      </c>
      <c r="E32" s="13">
        <v>1083</v>
      </c>
      <c r="F32" s="13">
        <v>4733</v>
      </c>
      <c r="G32" s="13">
        <v>4953</v>
      </c>
      <c r="H32" s="13">
        <v>541</v>
      </c>
      <c r="I32" s="13">
        <v>0</v>
      </c>
      <c r="J32" s="13">
        <v>0</v>
      </c>
      <c r="K32" s="13">
        <v>9</v>
      </c>
      <c r="L32" s="13">
        <v>4965</v>
      </c>
      <c r="M32" s="13">
        <f t="shared" si="0"/>
        <v>17502</v>
      </c>
      <c r="N32" s="14"/>
    </row>
    <row r="33" spans="1:14" s="1" customFormat="1" ht="12.75" customHeight="1">
      <c r="A33" s="15" t="s">
        <v>39</v>
      </c>
      <c r="B33" s="16">
        <v>4</v>
      </c>
      <c r="C33" s="17">
        <v>2877</v>
      </c>
      <c r="D33" s="17">
        <v>2182</v>
      </c>
      <c r="E33" s="17">
        <v>2413</v>
      </c>
      <c r="F33" s="17">
        <v>16450</v>
      </c>
      <c r="G33" s="17">
        <v>68298</v>
      </c>
      <c r="H33" s="17">
        <v>34353</v>
      </c>
      <c r="I33" s="17">
        <v>14</v>
      </c>
      <c r="J33" s="17">
        <v>685</v>
      </c>
      <c r="K33" s="17">
        <v>941</v>
      </c>
      <c r="L33" s="17">
        <v>295</v>
      </c>
      <c r="M33" s="17">
        <f t="shared" si="0"/>
        <v>128508</v>
      </c>
      <c r="N33" s="18"/>
    </row>
    <row r="34" spans="1:14" ht="15.75">
      <c r="A34" s="19" t="s">
        <v>40</v>
      </c>
      <c r="B34" s="20"/>
      <c r="C34" s="21">
        <f aca="true" t="shared" si="1" ref="C34:L34">SUM(C4:C33)</f>
        <v>13077</v>
      </c>
      <c r="D34" s="21">
        <f t="shared" si="1"/>
        <v>28446</v>
      </c>
      <c r="E34" s="21">
        <f t="shared" si="1"/>
        <v>21793</v>
      </c>
      <c r="F34" s="21">
        <f t="shared" si="1"/>
        <v>125620</v>
      </c>
      <c r="G34" s="21">
        <f t="shared" si="1"/>
        <v>490806</v>
      </c>
      <c r="H34" s="21">
        <f t="shared" si="1"/>
        <v>292019</v>
      </c>
      <c r="I34" s="21">
        <f t="shared" si="1"/>
        <v>3670</v>
      </c>
      <c r="J34" s="21">
        <f t="shared" si="1"/>
        <v>1615</v>
      </c>
      <c r="K34" s="21">
        <f t="shared" si="1"/>
        <v>95145</v>
      </c>
      <c r="L34" s="21">
        <f t="shared" si="1"/>
        <v>28100</v>
      </c>
      <c r="M34" s="22"/>
      <c r="N34" s="22">
        <f>SUM(N4:N33)</f>
        <v>1100291</v>
      </c>
    </row>
  </sheetData>
  <conditionalFormatting sqref="A4:A34 B4:N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7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0.421875" style="1" customWidth="1"/>
    <col min="7" max="7" width="11.140625" style="1" customWidth="1"/>
    <col min="8" max="8" width="10.421875" style="1" customWidth="1"/>
    <col min="9" max="9" width="9.421875" style="1" customWidth="1"/>
    <col min="10" max="10" width="7.28125" style="1" customWidth="1"/>
    <col min="11" max="11" width="8.28125" style="1" customWidth="1"/>
    <col min="12" max="12" width="9.28125" style="1" customWidth="1"/>
    <col min="13" max="256" width="9.140625" style="0" customWidth="1"/>
  </cols>
  <sheetData>
    <row r="1" ht="19.5">
      <c r="A1" s="2" t="s">
        <v>41</v>
      </c>
    </row>
    <row r="2" spans="1:12" ht="16.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0.75">
      <c r="A3" s="5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</row>
    <row r="4" spans="1:12" s="1" customFormat="1" ht="12.75" customHeight="1">
      <c r="A4" s="6" t="s">
        <v>55</v>
      </c>
      <c r="B4" s="7">
        <v>1</v>
      </c>
      <c r="C4" s="24">
        <v>0.95</v>
      </c>
      <c r="D4" s="24">
        <v>0.95</v>
      </c>
      <c r="E4" s="24">
        <v>0.95</v>
      </c>
      <c r="F4" s="24">
        <v>0.95</v>
      </c>
      <c r="G4" s="24">
        <v>0.95</v>
      </c>
      <c r="H4" s="24">
        <v>0.95</v>
      </c>
      <c r="I4" s="24">
        <v>0.95</v>
      </c>
      <c r="J4" s="24">
        <v>0.95</v>
      </c>
      <c r="K4" s="24">
        <v>0.95</v>
      </c>
      <c r="L4" s="24">
        <v>0.95</v>
      </c>
    </row>
    <row r="5" spans="1:12" s="1" customFormat="1" ht="12.75" customHeight="1">
      <c r="A5" s="6" t="s">
        <v>56</v>
      </c>
      <c r="B5" s="7">
        <v>2</v>
      </c>
      <c r="C5" s="24">
        <v>0.85</v>
      </c>
      <c r="D5" s="24">
        <v>0.85</v>
      </c>
      <c r="E5" s="24">
        <v>0.85</v>
      </c>
      <c r="F5" s="24">
        <v>0.85</v>
      </c>
      <c r="G5" s="24">
        <v>0.85</v>
      </c>
      <c r="H5" s="24">
        <v>0.85</v>
      </c>
      <c r="I5" s="24">
        <v>0.85</v>
      </c>
      <c r="J5" s="24">
        <v>0.85</v>
      </c>
      <c r="K5" s="24">
        <v>0.85</v>
      </c>
      <c r="L5" s="24">
        <v>0.85</v>
      </c>
    </row>
    <row r="6" spans="1:12" s="1" customFormat="1" ht="12.75" customHeight="1">
      <c r="A6" s="11" t="s">
        <v>57</v>
      </c>
      <c r="B6" s="12">
        <v>1</v>
      </c>
      <c r="C6" s="25">
        <v>1.1105416666666665</v>
      </c>
      <c r="D6" s="25">
        <v>1.1105416666666665</v>
      </c>
      <c r="E6" s="25">
        <v>1.1105416666666665</v>
      </c>
      <c r="F6" s="25">
        <v>1.1105416666666665</v>
      </c>
      <c r="G6" s="25">
        <v>1.1105416666666665</v>
      </c>
      <c r="H6" s="25">
        <v>1.1105416666666665</v>
      </c>
      <c r="I6" s="25">
        <v>1.1105416666666665</v>
      </c>
      <c r="J6" s="25">
        <v>1.1105416666666665</v>
      </c>
      <c r="K6" s="25">
        <v>1.1105416666666665</v>
      </c>
      <c r="L6" s="25">
        <v>1.1105416666666665</v>
      </c>
    </row>
    <row r="7" spans="1:12" s="1" customFormat="1" ht="12.75" customHeight="1">
      <c r="A7" s="11" t="s">
        <v>58</v>
      </c>
      <c r="B7" s="12">
        <v>2</v>
      </c>
      <c r="C7" s="25">
        <v>1.0796166666666667</v>
      </c>
      <c r="D7" s="25">
        <v>1.0796166666666667</v>
      </c>
      <c r="E7" s="25">
        <v>1.0796166666666667</v>
      </c>
      <c r="F7" s="25">
        <v>1.0796166666666667</v>
      </c>
      <c r="G7" s="25">
        <v>1.0796166666666667</v>
      </c>
      <c r="H7" s="25">
        <v>1.0796166666666667</v>
      </c>
      <c r="I7" s="25">
        <v>1.0796166666666667</v>
      </c>
      <c r="J7" s="25">
        <v>1.0796166666666667</v>
      </c>
      <c r="K7" s="25">
        <v>1.0796166666666667</v>
      </c>
      <c r="L7" s="25">
        <v>1.0796166666666667</v>
      </c>
    </row>
    <row r="8" spans="1:12" s="1" customFormat="1" ht="12.75" customHeight="1">
      <c r="A8" s="6" t="s">
        <v>59</v>
      </c>
      <c r="B8" s="7" t="s">
        <v>60</v>
      </c>
      <c r="C8" s="24">
        <v>0.96</v>
      </c>
      <c r="D8" s="24">
        <v>0.96</v>
      </c>
      <c r="E8" s="24">
        <v>0.96</v>
      </c>
      <c r="F8" s="24">
        <v>0.96</v>
      </c>
      <c r="G8" s="24">
        <v>0.96</v>
      </c>
      <c r="H8" s="24">
        <v>0.96</v>
      </c>
      <c r="I8" s="24">
        <v>0.96</v>
      </c>
      <c r="J8" s="24">
        <v>0.96</v>
      </c>
      <c r="K8" s="24">
        <v>0.96</v>
      </c>
      <c r="L8" s="24">
        <v>0.96</v>
      </c>
    </row>
    <row r="9" spans="1:12" s="1" customFormat="1" ht="12.75" customHeight="1">
      <c r="A9" s="11" t="s">
        <v>61</v>
      </c>
      <c r="B9" s="12">
        <v>1</v>
      </c>
      <c r="C9" s="25">
        <v>0.99</v>
      </c>
      <c r="D9" s="25">
        <v>0.99</v>
      </c>
      <c r="E9" s="25">
        <v>0.99</v>
      </c>
      <c r="F9" s="25">
        <v>0.99</v>
      </c>
      <c r="G9" s="25">
        <v>0.99</v>
      </c>
      <c r="H9" s="25">
        <v>0.99</v>
      </c>
      <c r="I9" s="25">
        <v>0.99</v>
      </c>
      <c r="J9" s="25">
        <v>0.99</v>
      </c>
      <c r="K9" s="25">
        <v>0.99</v>
      </c>
      <c r="L9" s="25">
        <v>0.99</v>
      </c>
    </row>
    <row r="10" spans="1:12" s="1" customFormat="1" ht="12.75" customHeight="1">
      <c r="A10" s="11" t="s">
        <v>62</v>
      </c>
      <c r="B10" s="12">
        <v>2</v>
      </c>
      <c r="C10" s="26" t="s">
        <v>63</v>
      </c>
      <c r="D10" s="26" t="s">
        <v>64</v>
      </c>
      <c r="E10" s="26" t="s">
        <v>65</v>
      </c>
      <c r="F10" s="26" t="s">
        <v>66</v>
      </c>
      <c r="G10" s="26" t="s">
        <v>67</v>
      </c>
      <c r="H10" s="26" t="s">
        <v>68</v>
      </c>
      <c r="I10" s="26" t="s">
        <v>69</v>
      </c>
      <c r="J10" s="26" t="s">
        <v>70</v>
      </c>
      <c r="K10" s="26" t="s">
        <v>71</v>
      </c>
      <c r="L10" s="26" t="s">
        <v>72</v>
      </c>
    </row>
    <row r="11" spans="1:12" s="1" customFormat="1" ht="12.75" customHeight="1">
      <c r="A11" s="6" t="s">
        <v>73</v>
      </c>
      <c r="B11" s="7" t="s">
        <v>74</v>
      </c>
      <c r="C11" s="24">
        <v>0.52</v>
      </c>
      <c r="D11" s="24">
        <v>0.52</v>
      </c>
      <c r="E11" s="24">
        <v>0.52</v>
      </c>
      <c r="F11" s="24">
        <v>0.52</v>
      </c>
      <c r="G11" s="24">
        <v>0.52</v>
      </c>
      <c r="H11" s="24">
        <v>0.52</v>
      </c>
      <c r="I11" s="24">
        <v>0.52</v>
      </c>
      <c r="J11" s="24">
        <v>0.52</v>
      </c>
      <c r="K11" s="24">
        <v>0.52</v>
      </c>
      <c r="L11" s="24">
        <v>0.52</v>
      </c>
    </row>
    <row r="12" spans="1:12" s="1" customFormat="1" ht="12.75" customHeight="1">
      <c r="A12" s="6" t="s">
        <v>75</v>
      </c>
      <c r="B12" s="7" t="s">
        <v>76</v>
      </c>
      <c r="C12" s="27" t="s">
        <v>77</v>
      </c>
      <c r="D12" s="27" t="s">
        <v>78</v>
      </c>
      <c r="E12" s="27" t="s">
        <v>79</v>
      </c>
      <c r="F12" s="27" t="s">
        <v>80</v>
      </c>
      <c r="G12" s="27" t="s">
        <v>81</v>
      </c>
      <c r="H12" s="27" t="s">
        <v>82</v>
      </c>
      <c r="I12" s="27" t="s">
        <v>83</v>
      </c>
      <c r="J12" s="27" t="s">
        <v>84</v>
      </c>
      <c r="K12" s="27" t="s">
        <v>85</v>
      </c>
      <c r="L12" s="27" t="s">
        <v>86</v>
      </c>
    </row>
    <row r="13" spans="1:12" s="1" customFormat="1" ht="12.75" customHeight="1">
      <c r="A13" s="11" t="s">
        <v>87</v>
      </c>
      <c r="B13" s="12">
        <v>1</v>
      </c>
      <c r="C13" s="25">
        <v>0.94</v>
      </c>
      <c r="D13" s="25">
        <v>0.94</v>
      </c>
      <c r="E13" s="25">
        <v>0.94</v>
      </c>
      <c r="F13" s="25">
        <v>0.94</v>
      </c>
      <c r="G13" s="25">
        <v>0.94</v>
      </c>
      <c r="H13" s="25">
        <v>0.94</v>
      </c>
      <c r="I13" s="25">
        <v>0.94</v>
      </c>
      <c r="J13" s="25">
        <v>0.94</v>
      </c>
      <c r="K13" s="25">
        <v>0.94</v>
      </c>
      <c r="L13" s="25">
        <v>0.94</v>
      </c>
    </row>
    <row r="14" spans="1:12" s="1" customFormat="1" ht="12.75" customHeight="1">
      <c r="A14" s="6" t="s">
        <v>88</v>
      </c>
      <c r="B14" s="7">
        <v>1</v>
      </c>
      <c r="C14" s="24">
        <v>0.91</v>
      </c>
      <c r="D14" s="24">
        <v>0.91</v>
      </c>
      <c r="E14" s="24">
        <v>0.91</v>
      </c>
      <c r="F14" s="24">
        <v>0.91</v>
      </c>
      <c r="G14" s="24">
        <v>0.91</v>
      </c>
      <c r="H14" s="24">
        <v>0.91</v>
      </c>
      <c r="I14" s="24">
        <v>0.91</v>
      </c>
      <c r="J14" s="24">
        <v>0.91</v>
      </c>
      <c r="K14" s="24">
        <v>0.91</v>
      </c>
      <c r="L14" s="24">
        <v>0.91</v>
      </c>
    </row>
    <row r="15" spans="1:12" s="1" customFormat="1" ht="12.75" customHeight="1">
      <c r="A15" s="6" t="s">
        <v>89</v>
      </c>
      <c r="B15" s="7">
        <v>2</v>
      </c>
      <c r="C15" s="24">
        <v>0.86</v>
      </c>
      <c r="D15" s="24">
        <v>0.86</v>
      </c>
      <c r="E15" s="24">
        <v>0.86</v>
      </c>
      <c r="F15" s="24">
        <v>0.86</v>
      </c>
      <c r="G15" s="24">
        <v>0.86</v>
      </c>
      <c r="H15" s="24">
        <v>0.86</v>
      </c>
      <c r="I15" s="24">
        <v>0.86</v>
      </c>
      <c r="J15" s="24">
        <v>0.86</v>
      </c>
      <c r="K15" s="24">
        <v>0.86</v>
      </c>
      <c r="L15" s="24">
        <v>0.86</v>
      </c>
    </row>
    <row r="16" spans="1:12" s="1" customFormat="1" ht="12.75" customHeight="1">
      <c r="A16" s="6" t="s">
        <v>90</v>
      </c>
      <c r="B16" s="7">
        <v>3</v>
      </c>
      <c r="C16" s="24">
        <v>0.78</v>
      </c>
      <c r="D16" s="24">
        <v>0.78</v>
      </c>
      <c r="E16" s="24">
        <v>0.78</v>
      </c>
      <c r="F16" s="24">
        <v>0.78</v>
      </c>
      <c r="G16" s="24">
        <v>0.78</v>
      </c>
      <c r="H16" s="24">
        <v>0.78</v>
      </c>
      <c r="I16" s="24">
        <v>0.78</v>
      </c>
      <c r="J16" s="24">
        <v>0.78</v>
      </c>
      <c r="K16" s="24">
        <v>0.78</v>
      </c>
      <c r="L16" s="24">
        <v>0.78</v>
      </c>
    </row>
    <row r="17" spans="1:12" s="1" customFormat="1" ht="12.75" customHeight="1">
      <c r="A17" s="11" t="s">
        <v>91</v>
      </c>
      <c r="B17" s="12">
        <v>1</v>
      </c>
      <c r="C17" s="25">
        <v>0.55</v>
      </c>
      <c r="D17" s="25">
        <v>0.55</v>
      </c>
      <c r="E17" s="25">
        <v>0.55</v>
      </c>
      <c r="F17" s="25">
        <v>0.55</v>
      </c>
      <c r="G17" s="25">
        <v>0.55</v>
      </c>
      <c r="H17" s="25">
        <v>0.55</v>
      </c>
      <c r="I17" s="25">
        <v>0.55</v>
      </c>
      <c r="J17" s="25">
        <v>0.55</v>
      </c>
      <c r="K17" s="25">
        <v>0.55</v>
      </c>
      <c r="L17" s="25">
        <v>0.55</v>
      </c>
    </row>
    <row r="18" spans="1:12" s="1" customFormat="1" ht="12.75" customHeight="1">
      <c r="A18" s="11" t="s">
        <v>92</v>
      </c>
      <c r="B18" s="12">
        <v>2</v>
      </c>
      <c r="C18" s="25">
        <v>0.55</v>
      </c>
      <c r="D18" s="25">
        <v>0.55</v>
      </c>
      <c r="E18" s="25">
        <v>0.55</v>
      </c>
      <c r="F18" s="25">
        <v>0.55</v>
      </c>
      <c r="G18" s="25">
        <v>0.55</v>
      </c>
      <c r="H18" s="25">
        <v>0.55</v>
      </c>
      <c r="I18" s="25">
        <v>0.55</v>
      </c>
      <c r="J18" s="25">
        <v>0.55</v>
      </c>
      <c r="K18" s="25">
        <v>0.55</v>
      </c>
      <c r="L18" s="25">
        <v>0.55</v>
      </c>
    </row>
    <row r="19" spans="1:12" s="1" customFormat="1" ht="12.75" customHeight="1">
      <c r="A19" s="11" t="s">
        <v>93</v>
      </c>
      <c r="B19" s="12">
        <v>3</v>
      </c>
      <c r="C19" s="25">
        <v>0.56</v>
      </c>
      <c r="D19" s="25">
        <v>0.56</v>
      </c>
      <c r="E19" s="25">
        <v>0.56</v>
      </c>
      <c r="F19" s="25">
        <v>0.56</v>
      </c>
      <c r="G19" s="25">
        <v>0.56</v>
      </c>
      <c r="H19" s="25">
        <v>0.56</v>
      </c>
      <c r="I19" s="25">
        <v>0.56</v>
      </c>
      <c r="J19" s="25">
        <v>0.56</v>
      </c>
      <c r="K19" s="25">
        <v>0.56</v>
      </c>
      <c r="L19" s="25">
        <v>0.56</v>
      </c>
    </row>
    <row r="20" spans="1:12" s="1" customFormat="1" ht="12.75" customHeight="1">
      <c r="A20" s="11" t="s">
        <v>94</v>
      </c>
      <c r="B20" s="12">
        <v>4</v>
      </c>
      <c r="C20" s="25">
        <v>0.68</v>
      </c>
      <c r="D20" s="25">
        <v>0.68</v>
      </c>
      <c r="E20" s="25">
        <v>0.68</v>
      </c>
      <c r="F20" s="25">
        <v>0.68</v>
      </c>
      <c r="G20" s="25">
        <v>0.68</v>
      </c>
      <c r="H20" s="25">
        <v>0.68</v>
      </c>
      <c r="I20" s="25">
        <v>0.68</v>
      </c>
      <c r="J20" s="25">
        <v>0.68</v>
      </c>
      <c r="K20" s="25">
        <v>0.68</v>
      </c>
      <c r="L20" s="25">
        <v>0.68</v>
      </c>
    </row>
    <row r="21" spans="1:12" s="1" customFormat="1" ht="12.75" customHeight="1">
      <c r="A21" s="11" t="s">
        <v>95</v>
      </c>
      <c r="B21" s="12">
        <v>5</v>
      </c>
      <c r="C21" s="26" t="s">
        <v>96</v>
      </c>
      <c r="D21" s="26" t="s">
        <v>97</v>
      </c>
      <c r="E21" s="26" t="s">
        <v>98</v>
      </c>
      <c r="F21" s="26" t="s">
        <v>99</v>
      </c>
      <c r="G21" s="26" t="s">
        <v>100</v>
      </c>
      <c r="H21" s="26" t="s">
        <v>101</v>
      </c>
      <c r="I21" s="26" t="s">
        <v>102</v>
      </c>
      <c r="J21" s="26" t="s">
        <v>103</v>
      </c>
      <c r="K21" s="26" t="s">
        <v>104</v>
      </c>
      <c r="L21" s="26" t="s">
        <v>105</v>
      </c>
    </row>
    <row r="22" spans="1:12" s="1" customFormat="1" ht="12.75" customHeight="1">
      <c r="A22" s="6" t="s">
        <v>106</v>
      </c>
      <c r="B22" s="7">
        <v>1</v>
      </c>
      <c r="C22" s="24">
        <v>0.81</v>
      </c>
      <c r="D22" s="24">
        <v>0.81</v>
      </c>
      <c r="E22" s="24">
        <v>0.81</v>
      </c>
      <c r="F22" s="24">
        <v>0.81</v>
      </c>
      <c r="G22" s="24">
        <v>0.81</v>
      </c>
      <c r="H22" s="24">
        <v>0.81</v>
      </c>
      <c r="I22" s="24">
        <v>0.81</v>
      </c>
      <c r="J22" s="24">
        <v>0.81</v>
      </c>
      <c r="K22" s="24">
        <v>0.81</v>
      </c>
      <c r="L22" s="24">
        <v>0.81</v>
      </c>
    </row>
    <row r="23" spans="1:12" s="1" customFormat="1" ht="12.75" customHeight="1">
      <c r="A23" s="6" t="s">
        <v>107</v>
      </c>
      <c r="B23" s="7">
        <v>2</v>
      </c>
      <c r="C23" s="24">
        <v>0.69</v>
      </c>
      <c r="D23" s="24">
        <v>0.69</v>
      </c>
      <c r="E23" s="24">
        <v>0.69</v>
      </c>
      <c r="F23" s="24">
        <v>0.69</v>
      </c>
      <c r="G23" s="24">
        <v>0.69</v>
      </c>
      <c r="H23" s="24">
        <v>0.69</v>
      </c>
      <c r="I23" s="24">
        <v>0.69</v>
      </c>
      <c r="J23" s="24">
        <v>0.69</v>
      </c>
      <c r="K23" s="24">
        <v>0.69</v>
      </c>
      <c r="L23" s="24">
        <v>0.69</v>
      </c>
    </row>
    <row r="24" spans="1:12" s="1" customFormat="1" ht="12.75" customHeight="1">
      <c r="A24" s="6" t="s">
        <v>108</v>
      </c>
      <c r="B24" s="7">
        <v>3</v>
      </c>
      <c r="C24" s="24">
        <v>0.79</v>
      </c>
      <c r="D24" s="24">
        <v>0.79</v>
      </c>
      <c r="E24" s="24">
        <v>0.79</v>
      </c>
      <c r="F24" s="24">
        <v>0.79</v>
      </c>
      <c r="G24" s="24">
        <v>0.79</v>
      </c>
      <c r="H24" s="24">
        <v>0.79</v>
      </c>
      <c r="I24" s="24">
        <v>0.79</v>
      </c>
      <c r="J24" s="24">
        <v>0.79</v>
      </c>
      <c r="K24" s="24">
        <v>0.79</v>
      </c>
      <c r="L24" s="24">
        <v>0.79</v>
      </c>
    </row>
    <row r="25" spans="1:12" s="1" customFormat="1" ht="12.75" customHeight="1">
      <c r="A25" s="6" t="s">
        <v>109</v>
      </c>
      <c r="B25" s="7">
        <v>4</v>
      </c>
      <c r="C25" s="27" t="s">
        <v>110</v>
      </c>
      <c r="D25" s="27" t="s">
        <v>111</v>
      </c>
      <c r="E25" s="27" t="s">
        <v>112</v>
      </c>
      <c r="F25" s="27" t="s">
        <v>113</v>
      </c>
      <c r="G25" s="27" t="s">
        <v>114</v>
      </c>
      <c r="H25" s="27" t="s">
        <v>115</v>
      </c>
      <c r="I25" s="27" t="s">
        <v>116</v>
      </c>
      <c r="J25" s="27" t="s">
        <v>117</v>
      </c>
      <c r="K25" s="27" t="s">
        <v>118</v>
      </c>
      <c r="L25" s="27" t="s">
        <v>119</v>
      </c>
    </row>
    <row r="26" spans="1:12" s="1" customFormat="1" ht="12.75" customHeight="1">
      <c r="A26" s="11" t="s">
        <v>120</v>
      </c>
      <c r="B26" s="12">
        <v>1</v>
      </c>
      <c r="C26" s="25">
        <v>0.67</v>
      </c>
      <c r="D26" s="25">
        <v>0.67</v>
      </c>
      <c r="E26" s="25">
        <v>0.67</v>
      </c>
      <c r="F26" s="25">
        <v>0.67</v>
      </c>
      <c r="G26" s="25">
        <v>0.67</v>
      </c>
      <c r="H26" s="25">
        <v>0.67</v>
      </c>
      <c r="I26" s="25">
        <v>0.67</v>
      </c>
      <c r="J26" s="25">
        <v>0.67</v>
      </c>
      <c r="K26" s="25">
        <v>0.67</v>
      </c>
      <c r="L26" s="25">
        <v>0.67</v>
      </c>
    </row>
    <row r="27" spans="1:12" s="1" customFormat="1" ht="12.75" customHeight="1">
      <c r="A27" s="11" t="s">
        <v>121</v>
      </c>
      <c r="B27" s="12">
        <v>2</v>
      </c>
      <c r="C27" s="25">
        <v>0.77</v>
      </c>
      <c r="D27" s="25">
        <v>0.77</v>
      </c>
      <c r="E27" s="25">
        <v>0.77</v>
      </c>
      <c r="F27" s="25">
        <v>0.77</v>
      </c>
      <c r="G27" s="25">
        <v>0.77</v>
      </c>
      <c r="H27" s="25">
        <v>0.77</v>
      </c>
      <c r="I27" s="25">
        <v>0.77</v>
      </c>
      <c r="J27" s="25">
        <v>0.77</v>
      </c>
      <c r="K27" s="25">
        <v>0.77</v>
      </c>
      <c r="L27" s="25">
        <v>0.77</v>
      </c>
    </row>
    <row r="28" spans="1:12" s="1" customFormat="1" ht="12.75" customHeight="1">
      <c r="A28" s="11" t="s">
        <v>122</v>
      </c>
      <c r="B28" s="12">
        <v>3</v>
      </c>
      <c r="C28" s="25">
        <v>0.94</v>
      </c>
      <c r="D28" s="25">
        <v>0.94</v>
      </c>
      <c r="E28" s="25">
        <v>0.94</v>
      </c>
      <c r="F28" s="25">
        <v>0.94</v>
      </c>
      <c r="G28" s="25">
        <v>0.94</v>
      </c>
      <c r="H28" s="25">
        <v>0.94</v>
      </c>
      <c r="I28" s="25">
        <v>0.94</v>
      </c>
      <c r="J28" s="25">
        <v>0.94</v>
      </c>
      <c r="K28" s="25">
        <v>0.94</v>
      </c>
      <c r="L28" s="25">
        <v>0.94</v>
      </c>
    </row>
    <row r="29" spans="1:12" s="1" customFormat="1" ht="12.75" customHeight="1">
      <c r="A29" s="6" t="s">
        <v>123</v>
      </c>
      <c r="B29" s="7" t="s">
        <v>124</v>
      </c>
      <c r="C29" s="24">
        <v>0.8</v>
      </c>
      <c r="D29" s="24">
        <v>0.8</v>
      </c>
      <c r="E29" s="24">
        <v>0.8</v>
      </c>
      <c r="F29" s="24">
        <v>0.8</v>
      </c>
      <c r="G29" s="24">
        <v>0.8</v>
      </c>
      <c r="H29" s="24">
        <v>0.8</v>
      </c>
      <c r="I29" s="24">
        <v>0.8</v>
      </c>
      <c r="J29" s="24">
        <v>0.8</v>
      </c>
      <c r="K29" s="24">
        <v>0.8</v>
      </c>
      <c r="L29" s="24">
        <v>0.8</v>
      </c>
    </row>
    <row r="30" spans="1:12" s="1" customFormat="1" ht="12.75" customHeight="1">
      <c r="A30" s="11" t="s">
        <v>125</v>
      </c>
      <c r="B30" s="12">
        <v>1</v>
      </c>
      <c r="C30" s="25">
        <v>0.94</v>
      </c>
      <c r="D30" s="25">
        <v>0.94</v>
      </c>
      <c r="E30" s="25">
        <v>0.94</v>
      </c>
      <c r="F30" s="25">
        <v>0.94</v>
      </c>
      <c r="G30" s="25">
        <v>0.94</v>
      </c>
      <c r="H30" s="25">
        <v>0.94</v>
      </c>
      <c r="I30" s="25">
        <v>0.94</v>
      </c>
      <c r="J30" s="25">
        <v>0.94</v>
      </c>
      <c r="K30" s="25">
        <v>0.94</v>
      </c>
      <c r="L30" s="25">
        <v>0.94</v>
      </c>
    </row>
    <row r="31" spans="1:12" s="1" customFormat="1" ht="12.75" customHeight="1">
      <c r="A31" s="11" t="s">
        <v>126</v>
      </c>
      <c r="B31" s="12">
        <v>2</v>
      </c>
      <c r="C31" s="25">
        <v>0.75</v>
      </c>
      <c r="D31" s="25">
        <v>0.75</v>
      </c>
      <c r="E31" s="25">
        <v>0.75</v>
      </c>
      <c r="F31" s="25">
        <v>0.75</v>
      </c>
      <c r="G31" s="25">
        <v>0.75</v>
      </c>
      <c r="H31" s="25">
        <v>0.75</v>
      </c>
      <c r="I31" s="25">
        <v>0.75</v>
      </c>
      <c r="J31" s="25">
        <v>0.75</v>
      </c>
      <c r="K31" s="25">
        <v>0.75</v>
      </c>
      <c r="L31" s="25">
        <v>0.75</v>
      </c>
    </row>
    <row r="32" spans="1:12" s="1" customFormat="1" ht="12.75" customHeight="1">
      <c r="A32" s="11" t="s">
        <v>127</v>
      </c>
      <c r="B32" s="12">
        <v>3</v>
      </c>
      <c r="C32" s="25">
        <v>0.86</v>
      </c>
      <c r="D32" s="25">
        <v>0.86</v>
      </c>
      <c r="E32" s="25">
        <v>0.86</v>
      </c>
      <c r="F32" s="25">
        <v>0.86</v>
      </c>
      <c r="G32" s="25">
        <v>0.86</v>
      </c>
      <c r="H32" s="25">
        <v>0.86</v>
      </c>
      <c r="I32" s="25">
        <v>0.86</v>
      </c>
      <c r="J32" s="25">
        <v>0.86</v>
      </c>
      <c r="K32" s="25">
        <v>0.86</v>
      </c>
      <c r="L32" s="25">
        <v>0.86</v>
      </c>
    </row>
    <row r="33" spans="1:12" s="1" customFormat="1" ht="12.75" customHeight="1">
      <c r="A33" s="15" t="s">
        <v>128</v>
      </c>
      <c r="B33" s="16">
        <v>4</v>
      </c>
      <c r="C33" s="28">
        <v>0.77</v>
      </c>
      <c r="D33" s="28">
        <v>0.77</v>
      </c>
      <c r="E33" s="28">
        <v>0.77</v>
      </c>
      <c r="F33" s="28">
        <v>0.77</v>
      </c>
      <c r="G33" s="28">
        <v>0.77</v>
      </c>
      <c r="H33" s="28">
        <v>0.77</v>
      </c>
      <c r="I33" s="28">
        <v>0.77</v>
      </c>
      <c r="J33" s="28">
        <v>0.77</v>
      </c>
      <c r="K33" s="28">
        <v>0.77</v>
      </c>
      <c r="L33" s="28">
        <v>0.77</v>
      </c>
    </row>
  </sheetData>
  <mergeCells count="1">
    <mergeCell ref="A2:L2"/>
  </mergeCells>
  <conditionalFormatting sqref="A4:L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3">
      <selection activeCell="B30" sqref="B30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4" width="10.7109375" style="1" customWidth="1"/>
    <col min="5" max="6" width="12.7109375" style="1" customWidth="1"/>
    <col min="7" max="7" width="18.28125" style="1" customWidth="1"/>
    <col min="8" max="8" width="13.421875" style="11" customWidth="1"/>
    <col min="9" max="14" width="9.140625" style="11" customWidth="1"/>
    <col min="15" max="256" width="9.00390625" style="0" customWidth="1"/>
  </cols>
  <sheetData>
    <row r="1" ht="19.5">
      <c r="A1" s="2" t="s">
        <v>129</v>
      </c>
    </row>
    <row r="2" spans="1:7" ht="16.5" customHeight="1">
      <c r="A2" s="23" t="s">
        <v>130</v>
      </c>
      <c r="B2" s="23"/>
      <c r="C2" s="23"/>
      <c r="D2" s="23"/>
      <c r="E2" s="23"/>
      <c r="F2" s="23"/>
      <c r="G2" s="23"/>
    </row>
    <row r="3" spans="1:13" ht="45.7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I3" s="29"/>
      <c r="J3" s="29"/>
      <c r="K3" s="29"/>
      <c r="L3" s="29"/>
      <c r="M3" s="29"/>
    </row>
    <row r="4" spans="1:14" s="1" customFormat="1" ht="12.75" customHeight="1">
      <c r="A4" s="6" t="s">
        <v>138</v>
      </c>
      <c r="B4" s="7">
        <v>1</v>
      </c>
      <c r="C4" s="30">
        <v>29034.233050989023</v>
      </c>
      <c r="D4" s="30">
        <v>8900.42524704481</v>
      </c>
      <c r="E4" s="8">
        <f>D4*0.15</f>
        <v>1335.0637870567214</v>
      </c>
      <c r="F4" s="8">
        <f>C4+E4</f>
        <v>30369.296838045746</v>
      </c>
      <c r="G4" s="9">
        <f>SUM(F4:F5)</f>
        <v>35344.68710281772</v>
      </c>
      <c r="H4" s="31"/>
      <c r="I4" s="32"/>
      <c r="J4" s="32"/>
      <c r="K4" s="13"/>
      <c r="L4" s="13"/>
      <c r="M4" s="14"/>
      <c r="N4" s="11"/>
    </row>
    <row r="5" spans="1:14" s="1" customFormat="1" ht="12.75" customHeight="1">
      <c r="A5" s="6" t="s">
        <v>139</v>
      </c>
      <c r="B5" s="7">
        <v>2</v>
      </c>
      <c r="C5" s="30">
        <v>4383.108883518266</v>
      </c>
      <c r="D5" s="30">
        <v>3948.542541691399</v>
      </c>
      <c r="E5" s="8">
        <f aca="true" t="shared" si="0" ref="E5:E33">D5*0.15</f>
        <v>592.2813812537098</v>
      </c>
      <c r="F5" s="8">
        <f aca="true" t="shared" si="1" ref="F5:F33">C5+E5</f>
        <v>4975.390264771976</v>
      </c>
      <c r="G5" s="9"/>
      <c r="H5" s="31"/>
      <c r="I5" s="32"/>
      <c r="J5" s="32"/>
      <c r="K5" s="13"/>
      <c r="L5" s="13"/>
      <c r="M5" s="14"/>
      <c r="N5" s="11"/>
    </row>
    <row r="6" spans="1:14" s="1" customFormat="1" ht="12.75" customHeight="1">
      <c r="A6" s="1" t="s">
        <v>140</v>
      </c>
      <c r="B6" s="33">
        <v>1</v>
      </c>
      <c r="C6" s="34">
        <v>5297.113490974473</v>
      </c>
      <c r="D6" s="34">
        <v>3542.436790934716</v>
      </c>
      <c r="E6" s="13">
        <f t="shared" si="0"/>
        <v>531.3655186402074</v>
      </c>
      <c r="F6" s="13">
        <f t="shared" si="1"/>
        <v>5828.479009614681</v>
      </c>
      <c r="G6" s="35">
        <f>SUM(F6:F7)</f>
        <v>10858.62260228586</v>
      </c>
      <c r="H6" s="31"/>
      <c r="I6" s="13"/>
      <c r="J6" s="13"/>
      <c r="K6" s="13"/>
      <c r="L6" s="13"/>
      <c r="M6" s="14"/>
      <c r="N6" s="11"/>
    </row>
    <row r="7" spans="1:14" s="1" customFormat="1" ht="12.75" customHeight="1">
      <c r="A7" s="1" t="s">
        <v>141</v>
      </c>
      <c r="B7" s="33">
        <v>2</v>
      </c>
      <c r="C7" s="34">
        <v>4699.508781653441</v>
      </c>
      <c r="D7" s="34">
        <v>2204.232073451584</v>
      </c>
      <c r="E7" s="13">
        <f t="shared" si="0"/>
        <v>330.63481101773755</v>
      </c>
      <c r="F7" s="13">
        <f t="shared" si="1"/>
        <v>5030.143592671178</v>
      </c>
      <c r="G7" s="35"/>
      <c r="H7" s="31"/>
      <c r="I7" s="13"/>
      <c r="J7" s="13"/>
      <c r="K7" s="13"/>
      <c r="L7" s="13"/>
      <c r="M7" s="14"/>
      <c r="N7" s="11"/>
    </row>
    <row r="8" spans="1:14" s="1" customFormat="1" ht="12.75" customHeight="1">
      <c r="A8" s="6" t="s">
        <v>142</v>
      </c>
      <c r="B8" s="7" t="s">
        <v>143</v>
      </c>
      <c r="C8" s="8">
        <v>14844.445540948806</v>
      </c>
      <c r="D8" s="8">
        <v>5568.07919751722</v>
      </c>
      <c r="E8" s="8">
        <f t="shared" si="0"/>
        <v>835.2118796275829</v>
      </c>
      <c r="F8" s="8">
        <f t="shared" si="1"/>
        <v>15679.657420576388</v>
      </c>
      <c r="G8" s="9">
        <f>SUM(F8)</f>
        <v>15679.657420576388</v>
      </c>
      <c r="H8" s="31"/>
      <c r="I8" s="13"/>
      <c r="J8" s="13"/>
      <c r="K8" s="13"/>
      <c r="L8" s="13"/>
      <c r="M8" s="14"/>
      <c r="N8" s="11"/>
    </row>
    <row r="9" spans="1:14" s="1" customFormat="1" ht="12.75" customHeight="1">
      <c r="A9" s="1" t="s">
        <v>144</v>
      </c>
      <c r="B9" s="33">
        <v>1</v>
      </c>
      <c r="C9" s="34">
        <v>8148.606622504541</v>
      </c>
      <c r="D9" s="34">
        <v>8072.083296630665</v>
      </c>
      <c r="E9" s="13">
        <f t="shared" si="0"/>
        <v>1210.8124944945998</v>
      </c>
      <c r="F9" s="13">
        <f t="shared" si="1"/>
        <v>9359.41911699914</v>
      </c>
      <c r="G9" s="35">
        <f>SUM(F9:F10)</f>
        <v>13092.431392950784</v>
      </c>
      <c r="H9" s="31"/>
      <c r="I9" s="13"/>
      <c r="J9" s="13"/>
      <c r="K9" s="13"/>
      <c r="L9" s="13"/>
      <c r="M9" s="14"/>
      <c r="N9" s="11"/>
    </row>
    <row r="10" spans="1:14" s="1" customFormat="1" ht="12.75" customHeight="1">
      <c r="A10" s="1" t="s">
        <v>145</v>
      </c>
      <c r="B10" s="33">
        <v>2</v>
      </c>
      <c r="C10" s="34">
        <v>2112.712953658757</v>
      </c>
      <c r="D10" s="34">
        <v>10801.995481952577</v>
      </c>
      <c r="E10" s="13">
        <f t="shared" si="0"/>
        <v>1620.2993222928865</v>
      </c>
      <c r="F10" s="13">
        <f t="shared" si="1"/>
        <v>3733.0122759516435</v>
      </c>
      <c r="G10" s="35"/>
      <c r="H10" s="31"/>
      <c r="I10" s="13"/>
      <c r="J10" s="13"/>
      <c r="K10" s="13"/>
      <c r="L10" s="13"/>
      <c r="M10" s="14"/>
      <c r="N10" s="11"/>
    </row>
    <row r="11" spans="1:14" s="1" customFormat="1" ht="12.75" customHeight="1">
      <c r="A11" s="6" t="s">
        <v>146</v>
      </c>
      <c r="B11" s="7" t="s">
        <v>147</v>
      </c>
      <c r="C11" s="8">
        <v>4042.076913775786</v>
      </c>
      <c r="D11" s="8">
        <v>1259.2557371617906</v>
      </c>
      <c r="E11" s="8">
        <f t="shared" si="0"/>
        <v>188.8883605742686</v>
      </c>
      <c r="F11" s="8">
        <f t="shared" si="1"/>
        <v>4230.965274350055</v>
      </c>
      <c r="G11" s="9">
        <f>SUM(F11:F12)</f>
        <v>4459.493727672285</v>
      </c>
      <c r="H11" s="31"/>
      <c r="I11" s="13"/>
      <c r="J11" s="13"/>
      <c r="K11" s="13"/>
      <c r="L11" s="13"/>
      <c r="M11" s="14"/>
      <c r="N11" s="11"/>
    </row>
    <row r="12" spans="1:14" s="1" customFormat="1" ht="12.75" customHeight="1">
      <c r="A12" s="6" t="s">
        <v>148</v>
      </c>
      <c r="B12" s="7" t="s">
        <v>149</v>
      </c>
      <c r="C12" s="8">
        <v>196.42727581276407</v>
      </c>
      <c r="D12" s="8">
        <v>214.00785006310488</v>
      </c>
      <c r="E12" s="8">
        <f t="shared" si="0"/>
        <v>32.10117750946573</v>
      </c>
      <c r="F12" s="8">
        <f t="shared" si="1"/>
        <v>228.52845332222978</v>
      </c>
      <c r="G12" s="9"/>
      <c r="H12" s="31"/>
      <c r="I12" s="13"/>
      <c r="J12" s="13"/>
      <c r="K12" s="13"/>
      <c r="L12" s="13"/>
      <c r="M12" s="14"/>
      <c r="N12" s="11"/>
    </row>
    <row r="13" spans="1:14" s="1" customFormat="1" ht="12.75" customHeight="1">
      <c r="A13" s="1" t="s">
        <v>150</v>
      </c>
      <c r="B13" s="33">
        <v>1</v>
      </c>
      <c r="C13" s="34">
        <v>23511.39838784054</v>
      </c>
      <c r="D13" s="34">
        <v>7688.910722309882</v>
      </c>
      <c r="E13" s="13">
        <f t="shared" si="0"/>
        <v>1153.3366083464823</v>
      </c>
      <c r="F13" s="13">
        <f t="shared" si="1"/>
        <v>24664.734996187024</v>
      </c>
      <c r="G13" s="35">
        <f>SUM(F13)</f>
        <v>24664.734996187024</v>
      </c>
      <c r="H13" s="31"/>
      <c r="I13" s="13"/>
      <c r="J13" s="13"/>
      <c r="K13" s="13"/>
      <c r="L13" s="13"/>
      <c r="M13" s="14"/>
      <c r="N13" s="11"/>
    </row>
    <row r="14" spans="1:14" s="1" customFormat="1" ht="12.75" customHeight="1">
      <c r="A14" s="6" t="s">
        <v>151</v>
      </c>
      <c r="B14" s="7">
        <v>1</v>
      </c>
      <c r="C14" s="8">
        <v>7415.056231154902</v>
      </c>
      <c r="D14" s="8">
        <v>2079.521042632054</v>
      </c>
      <c r="E14" s="8">
        <f t="shared" si="0"/>
        <v>311.9281563948081</v>
      </c>
      <c r="F14" s="8">
        <f t="shared" si="1"/>
        <v>7726.98438754971</v>
      </c>
      <c r="G14" s="9">
        <f>SUM(F14:F16)</f>
        <v>21179.0276926652</v>
      </c>
      <c r="H14" s="31"/>
      <c r="I14" s="13"/>
      <c r="J14" s="13"/>
      <c r="K14" s="13"/>
      <c r="L14" s="13"/>
      <c r="M14" s="14"/>
      <c r="N14" s="11"/>
    </row>
    <row r="15" spans="1:14" s="1" customFormat="1" ht="12.75" customHeight="1">
      <c r="A15" s="6" t="s">
        <v>152</v>
      </c>
      <c r="B15" s="7">
        <v>2</v>
      </c>
      <c r="C15" s="8">
        <v>4151.745561106144</v>
      </c>
      <c r="D15" s="8">
        <v>6596.207517183756</v>
      </c>
      <c r="E15" s="8">
        <f t="shared" si="0"/>
        <v>989.4311275775633</v>
      </c>
      <c r="F15" s="8">
        <f t="shared" si="1"/>
        <v>5141.176688683708</v>
      </c>
      <c r="G15" s="9"/>
      <c r="H15" s="31"/>
      <c r="I15" s="13"/>
      <c r="J15" s="13"/>
      <c r="K15" s="13"/>
      <c r="L15" s="13"/>
      <c r="M15" s="14"/>
      <c r="N15" s="11"/>
    </row>
    <row r="16" spans="1:14" s="1" customFormat="1" ht="12.75" customHeight="1">
      <c r="A16" s="6" t="s">
        <v>153</v>
      </c>
      <c r="B16" s="7">
        <v>3</v>
      </c>
      <c r="C16" s="8">
        <v>7914.567607987361</v>
      </c>
      <c r="D16" s="8">
        <v>2641.993389629486</v>
      </c>
      <c r="E16" s="8">
        <f t="shared" si="0"/>
        <v>396.2990084444229</v>
      </c>
      <c r="F16" s="8">
        <f t="shared" si="1"/>
        <v>8310.866616431784</v>
      </c>
      <c r="G16" s="9"/>
      <c r="H16" s="31"/>
      <c r="I16" s="13"/>
      <c r="J16" s="13"/>
      <c r="K16" s="13"/>
      <c r="L16" s="13"/>
      <c r="M16" s="14"/>
      <c r="N16" s="11"/>
    </row>
    <row r="17" spans="1:14" s="1" customFormat="1" ht="12.75" customHeight="1">
      <c r="A17" s="1" t="s">
        <v>154</v>
      </c>
      <c r="B17" s="33">
        <v>1</v>
      </c>
      <c r="C17" s="34">
        <v>1207.1104549521126</v>
      </c>
      <c r="D17" s="34">
        <v>13459.517957874046</v>
      </c>
      <c r="E17" s="13">
        <f t="shared" si="0"/>
        <v>2018.9276936811068</v>
      </c>
      <c r="F17" s="13">
        <f t="shared" si="1"/>
        <v>3226.0381486332194</v>
      </c>
      <c r="G17" s="35">
        <f>SUM(F17:F21)</f>
        <v>111336.8961782428</v>
      </c>
      <c r="H17" s="32"/>
      <c r="I17" s="13"/>
      <c r="J17" s="13"/>
      <c r="K17" s="13"/>
      <c r="L17" s="13"/>
      <c r="M17" s="14"/>
      <c r="N17" s="11"/>
    </row>
    <row r="18" spans="1:14" s="1" customFormat="1" ht="12.75" customHeight="1">
      <c r="A18" s="1" t="s">
        <v>155</v>
      </c>
      <c r="B18" s="33">
        <v>2</v>
      </c>
      <c r="C18" s="34">
        <v>34193.520194466044</v>
      </c>
      <c r="D18" s="34">
        <v>27116.231182064716</v>
      </c>
      <c r="E18" s="13">
        <f t="shared" si="0"/>
        <v>4067.4346773097072</v>
      </c>
      <c r="F18" s="13">
        <f t="shared" si="1"/>
        <v>38260.95487177575</v>
      </c>
      <c r="G18" s="35"/>
      <c r="H18" s="31"/>
      <c r="I18" s="13"/>
      <c r="J18" s="13"/>
      <c r="K18" s="13"/>
      <c r="L18" s="13"/>
      <c r="M18" s="14"/>
      <c r="N18" s="11"/>
    </row>
    <row r="19" spans="1:14" s="1" customFormat="1" ht="12.75" customHeight="1">
      <c r="A19" s="1" t="s">
        <v>156</v>
      </c>
      <c r="B19" s="33">
        <v>3</v>
      </c>
      <c r="C19" s="34">
        <v>22805.901620158944</v>
      </c>
      <c r="D19" s="34">
        <v>35338.93458165492</v>
      </c>
      <c r="E19" s="13">
        <f t="shared" si="0"/>
        <v>5300.840187248237</v>
      </c>
      <c r="F19" s="13">
        <f t="shared" si="1"/>
        <v>28106.741807407183</v>
      </c>
      <c r="G19" s="35"/>
      <c r="H19" s="31"/>
      <c r="I19" s="13"/>
      <c r="J19" s="13"/>
      <c r="K19" s="13"/>
      <c r="L19" s="13"/>
      <c r="M19" s="14"/>
      <c r="N19" s="11"/>
    </row>
    <row r="20" spans="1:14" s="1" customFormat="1" ht="12.75" customHeight="1">
      <c r="A20" s="1" t="s">
        <v>157</v>
      </c>
      <c r="B20" s="33">
        <v>4</v>
      </c>
      <c r="C20" s="34">
        <v>31617.393283543403</v>
      </c>
      <c r="D20" s="34">
        <v>7238.236887313881</v>
      </c>
      <c r="E20" s="13">
        <f t="shared" si="0"/>
        <v>1085.7355330970822</v>
      </c>
      <c r="F20" s="13">
        <f t="shared" si="1"/>
        <v>32703.128816640485</v>
      </c>
      <c r="G20" s="35"/>
      <c r="H20" s="31"/>
      <c r="I20" s="13"/>
      <c r="J20" s="13"/>
      <c r="K20" s="13"/>
      <c r="L20" s="13"/>
      <c r="M20" s="14"/>
      <c r="N20" s="11"/>
    </row>
    <row r="21" spans="1:14" s="1" customFormat="1" ht="12.75" customHeight="1">
      <c r="A21" s="1" t="s">
        <v>158</v>
      </c>
      <c r="B21" s="33">
        <v>5</v>
      </c>
      <c r="C21" s="34">
        <v>4286.8988398730535</v>
      </c>
      <c r="D21" s="34">
        <v>31687.557959420694</v>
      </c>
      <c r="E21" s="13">
        <f t="shared" si="0"/>
        <v>4753.133693913104</v>
      </c>
      <c r="F21" s="13">
        <f t="shared" si="1"/>
        <v>9040.032533786158</v>
      </c>
      <c r="G21" s="35"/>
      <c r="H21" s="31"/>
      <c r="I21" s="13"/>
      <c r="J21" s="13"/>
      <c r="K21" s="13"/>
      <c r="L21" s="13"/>
      <c r="M21" s="14"/>
      <c r="N21" s="11"/>
    </row>
    <row r="22" spans="1:14" s="1" customFormat="1" ht="12.75" customHeight="1">
      <c r="A22" s="6" t="s">
        <v>159</v>
      </c>
      <c r="B22" s="7">
        <v>1</v>
      </c>
      <c r="C22" s="8">
        <v>12355.019176769056</v>
      </c>
      <c r="D22" s="8">
        <v>6450.762509693348</v>
      </c>
      <c r="E22" s="8">
        <f t="shared" si="0"/>
        <v>967.6143764540021</v>
      </c>
      <c r="F22" s="8">
        <f t="shared" si="1"/>
        <v>13322.633553223059</v>
      </c>
      <c r="G22" s="9">
        <f>SUM(F22:F25)</f>
        <v>93128.10605249295</v>
      </c>
      <c r="H22" s="31"/>
      <c r="I22" s="13"/>
      <c r="J22" s="13"/>
      <c r="K22" s="13"/>
      <c r="L22" s="13"/>
      <c r="M22" s="14"/>
      <c r="N22" s="11"/>
    </row>
    <row r="23" spans="1:14" s="1" customFormat="1" ht="12.75" customHeight="1">
      <c r="A23" s="6" t="s">
        <v>160</v>
      </c>
      <c r="B23" s="7">
        <v>2</v>
      </c>
      <c r="C23" s="8">
        <v>45807.54065025837</v>
      </c>
      <c r="D23" s="8">
        <v>59583.68364492104</v>
      </c>
      <c r="E23" s="8">
        <f t="shared" si="0"/>
        <v>8937.552546738156</v>
      </c>
      <c r="F23" s="8">
        <f t="shared" si="1"/>
        <v>54745.09319699653</v>
      </c>
      <c r="G23" s="9"/>
      <c r="H23" s="31"/>
      <c r="I23" s="13"/>
      <c r="J23" s="13"/>
      <c r="K23" s="13"/>
      <c r="L23" s="13"/>
      <c r="M23" s="14"/>
      <c r="N23" s="11"/>
    </row>
    <row r="24" spans="1:14" s="1" customFormat="1" ht="12.75" customHeight="1">
      <c r="A24" s="6" t="s">
        <v>161</v>
      </c>
      <c r="B24" s="7">
        <v>3</v>
      </c>
      <c r="C24" s="8">
        <v>17686.880938924973</v>
      </c>
      <c r="D24" s="8">
        <v>18708.11738759492</v>
      </c>
      <c r="E24" s="8">
        <f t="shared" si="0"/>
        <v>2806.217608139238</v>
      </c>
      <c r="F24" s="8">
        <f t="shared" si="1"/>
        <v>20493.09854706421</v>
      </c>
      <c r="G24" s="9"/>
      <c r="H24" s="31"/>
      <c r="I24" s="13"/>
      <c r="J24" s="13"/>
      <c r="K24" s="13"/>
      <c r="L24" s="13"/>
      <c r="M24" s="14"/>
      <c r="N24" s="11"/>
    </row>
    <row r="25" spans="1:14" s="1" customFormat="1" ht="12.75" customHeight="1">
      <c r="A25" s="6" t="s">
        <v>162</v>
      </c>
      <c r="B25" s="7">
        <v>4</v>
      </c>
      <c r="C25" s="8">
        <v>3646.394985298231</v>
      </c>
      <c r="D25" s="8">
        <v>6139.238466072741</v>
      </c>
      <c r="E25" s="8">
        <f t="shared" si="0"/>
        <v>920.8857699109111</v>
      </c>
      <c r="F25" s="8">
        <f t="shared" si="1"/>
        <v>4567.280755209142</v>
      </c>
      <c r="G25" s="9"/>
      <c r="H25" s="31"/>
      <c r="I25" s="13"/>
      <c r="J25" s="13"/>
      <c r="K25" s="13"/>
      <c r="L25" s="13"/>
      <c r="M25" s="14"/>
      <c r="N25" s="11"/>
    </row>
    <row r="26" spans="1:14" s="1" customFormat="1" ht="12.75" customHeight="1">
      <c r="A26" s="1" t="s">
        <v>163</v>
      </c>
      <c r="B26" s="33">
        <v>1</v>
      </c>
      <c r="C26" s="34">
        <v>59291.68707400617</v>
      </c>
      <c r="D26" s="34">
        <v>29457.29711404539</v>
      </c>
      <c r="E26" s="13">
        <f t="shared" si="0"/>
        <v>4418.594567106808</v>
      </c>
      <c r="F26" s="13">
        <f t="shared" si="1"/>
        <v>63710.28164111298</v>
      </c>
      <c r="G26" s="35">
        <f>SUM(F26:F28)</f>
        <v>154068.14333849744</v>
      </c>
      <c r="H26" s="32"/>
      <c r="I26" s="13"/>
      <c r="J26" s="13"/>
      <c r="K26" s="13"/>
      <c r="L26" s="13"/>
      <c r="M26" s="14"/>
      <c r="N26" s="11"/>
    </row>
    <row r="27" spans="1:14" s="1" customFormat="1" ht="12.75" customHeight="1">
      <c r="A27" s="1" t="s">
        <v>164</v>
      </c>
      <c r="B27" s="33">
        <v>2</v>
      </c>
      <c r="C27" s="34">
        <v>58635.29415480216</v>
      </c>
      <c r="D27" s="34">
        <v>31291.736058852413</v>
      </c>
      <c r="E27" s="13">
        <f t="shared" si="0"/>
        <v>4693.760408827862</v>
      </c>
      <c r="F27" s="13">
        <f t="shared" si="1"/>
        <v>63329.05456363002</v>
      </c>
      <c r="G27" s="35"/>
      <c r="H27" s="31"/>
      <c r="I27" s="13"/>
      <c r="J27" s="13"/>
      <c r="K27" s="13"/>
      <c r="L27" s="13"/>
      <c r="M27" s="14"/>
      <c r="N27" s="11"/>
    </row>
    <row r="28" spans="1:14" s="1" customFormat="1" ht="12.75" customHeight="1">
      <c r="A28" s="1" t="s">
        <v>165</v>
      </c>
      <c r="B28" s="33">
        <v>3</v>
      </c>
      <c r="C28" s="34">
        <v>25704.906060439997</v>
      </c>
      <c r="D28" s="34">
        <v>8826.00715542957</v>
      </c>
      <c r="E28" s="13">
        <f t="shared" si="0"/>
        <v>1323.9010733144355</v>
      </c>
      <c r="F28" s="13">
        <f t="shared" si="1"/>
        <v>27028.80713375443</v>
      </c>
      <c r="G28" s="35"/>
      <c r="H28" s="31"/>
      <c r="I28" s="13"/>
      <c r="J28" s="13"/>
      <c r="K28" s="13"/>
      <c r="L28" s="13"/>
      <c r="M28" s="14"/>
      <c r="N28" s="11"/>
    </row>
    <row r="29" spans="1:14" s="1" customFormat="1" ht="12.75" customHeight="1">
      <c r="A29" s="6" t="s">
        <v>166</v>
      </c>
      <c r="B29" s="7" t="s">
        <v>167</v>
      </c>
      <c r="C29" s="8">
        <v>11489.551769950487</v>
      </c>
      <c r="D29" s="8">
        <v>5781.176743596921</v>
      </c>
      <c r="E29" s="8">
        <f t="shared" si="0"/>
        <v>867.1765115395382</v>
      </c>
      <c r="F29" s="8">
        <f t="shared" si="1"/>
        <v>12356.728281490025</v>
      </c>
      <c r="G29" s="9">
        <f>SUM(F29)</f>
        <v>12356.728281490025</v>
      </c>
      <c r="H29" s="31"/>
      <c r="I29" s="13"/>
      <c r="J29" s="13"/>
      <c r="K29" s="13"/>
      <c r="L29" s="13"/>
      <c r="M29" s="14"/>
      <c r="N29" s="11"/>
    </row>
    <row r="30" spans="1:14" s="1" customFormat="1" ht="12.75" customHeight="1">
      <c r="A30" s="1" t="s">
        <v>168</v>
      </c>
      <c r="B30" s="33">
        <v>1</v>
      </c>
      <c r="C30" s="34">
        <v>6659.479586273446</v>
      </c>
      <c r="D30" s="34">
        <v>10240.561298431014</v>
      </c>
      <c r="E30" s="13">
        <f t="shared" si="0"/>
        <v>1536.084194764652</v>
      </c>
      <c r="F30" s="13">
        <f t="shared" si="1"/>
        <v>8195.563781038098</v>
      </c>
      <c r="G30" s="35">
        <f>SUM(F30:F33)</f>
        <v>35242.71390421961</v>
      </c>
      <c r="H30" s="31"/>
      <c r="I30" s="13"/>
      <c r="J30" s="13"/>
      <c r="K30" s="13"/>
      <c r="L30" s="13"/>
      <c r="M30" s="14"/>
      <c r="N30" s="11"/>
    </row>
    <row r="31" spans="1:14" s="1" customFormat="1" ht="12.75" customHeight="1">
      <c r="A31" s="1" t="s">
        <v>169</v>
      </c>
      <c r="B31" s="33">
        <v>2</v>
      </c>
      <c r="C31" s="34">
        <v>3244.6920957796688</v>
      </c>
      <c r="D31" s="34">
        <v>785.6011054195535</v>
      </c>
      <c r="E31" s="13">
        <f t="shared" si="0"/>
        <v>117.84016581293302</v>
      </c>
      <c r="F31" s="13">
        <f t="shared" si="1"/>
        <v>3362.5322615926016</v>
      </c>
      <c r="G31" s="35"/>
      <c r="H31" s="31"/>
      <c r="I31" s="13"/>
      <c r="J31" s="13"/>
      <c r="K31" s="13"/>
      <c r="L31" s="13"/>
      <c r="M31" s="14"/>
      <c r="N31" s="11"/>
    </row>
    <row r="32" spans="1:14" s="1" customFormat="1" ht="12.75" customHeight="1">
      <c r="A32" s="1" t="s">
        <v>170</v>
      </c>
      <c r="B32" s="33">
        <v>3</v>
      </c>
      <c r="C32" s="34">
        <v>16275.420191909143</v>
      </c>
      <c r="D32" s="34">
        <v>3465.372489222222</v>
      </c>
      <c r="E32" s="13">
        <f t="shared" si="0"/>
        <v>519.8058733833333</v>
      </c>
      <c r="F32" s="13">
        <f t="shared" si="1"/>
        <v>16795.226065292478</v>
      </c>
      <c r="G32" s="35"/>
      <c r="H32" s="31"/>
      <c r="I32" s="13"/>
      <c r="J32" s="13"/>
      <c r="K32" s="13"/>
      <c r="L32" s="13"/>
      <c r="M32" s="14"/>
      <c r="N32" s="11"/>
    </row>
    <row r="33" spans="1:14" s="1" customFormat="1" ht="12.75" customHeight="1">
      <c r="A33" s="36" t="s">
        <v>171</v>
      </c>
      <c r="B33" s="37">
        <v>4</v>
      </c>
      <c r="C33" s="38">
        <v>6631.496796165605</v>
      </c>
      <c r="D33" s="38">
        <v>1719.3000008721397</v>
      </c>
      <c r="E33" s="17">
        <f t="shared" si="0"/>
        <v>257.89500013082096</v>
      </c>
      <c r="F33" s="17">
        <f t="shared" si="1"/>
        <v>6889.391796296426</v>
      </c>
      <c r="G33" s="39"/>
      <c r="H33" s="31"/>
      <c r="I33" s="13"/>
      <c r="J33" s="13"/>
      <c r="K33" s="13"/>
      <c r="L33" s="13"/>
      <c r="M33" s="14"/>
      <c r="N33" s="11"/>
    </row>
    <row r="34" spans="1:13" ht="12.75" customHeight="1">
      <c r="A34" s="19" t="s">
        <v>172</v>
      </c>
      <c r="B34" s="20"/>
      <c r="C34" s="22">
        <f>SUM(C4:C33)</f>
        <v>477290.1891754957</v>
      </c>
      <c r="D34" s="22">
        <f>SUM(D4:D33)</f>
        <v>360807.02343068254</v>
      </c>
      <c r="E34" s="22"/>
      <c r="F34" s="40"/>
      <c r="G34" s="22">
        <f>SUM(G4:G33)</f>
        <v>531411.2426900981</v>
      </c>
      <c r="I34" s="14"/>
      <c r="J34" s="14"/>
      <c r="K34" s="14"/>
      <c r="L34" s="41"/>
      <c r="M34" s="14"/>
    </row>
  </sheetData>
  <mergeCells count="1">
    <mergeCell ref="A2:G2"/>
  </mergeCells>
  <conditionalFormatting sqref="A4:A34 B4:B33 C6:D33 E4:G33 I6:J33 K4:M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0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0.421875" style="1" customWidth="1"/>
    <col min="7" max="7" width="11.140625" style="1" customWidth="1"/>
    <col min="8" max="8" width="10.421875" style="1" customWidth="1"/>
    <col min="9" max="9" width="9.421875" style="1" customWidth="1"/>
    <col min="10" max="10" width="7.28125" style="1" customWidth="1"/>
    <col min="11" max="11" width="8.28125" style="1" customWidth="1"/>
    <col min="12" max="12" width="9.28125" style="1" customWidth="1"/>
    <col min="13" max="256" width="9.00390625" style="0" customWidth="1"/>
  </cols>
  <sheetData>
    <row r="1" ht="19.5">
      <c r="A1" s="2" t="s">
        <v>173</v>
      </c>
    </row>
    <row r="2" spans="1:12" ht="16.5" customHeight="1">
      <c r="A2" s="23" t="s">
        <v>174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0.75">
      <c r="A3" s="5" t="s">
        <v>175</v>
      </c>
      <c r="B3" s="5" t="s">
        <v>176</v>
      </c>
      <c r="C3" s="5" t="s">
        <v>177</v>
      </c>
      <c r="D3" s="5" t="s">
        <v>178</v>
      </c>
      <c r="E3" s="5" t="s">
        <v>179</v>
      </c>
      <c r="F3" s="5" t="s">
        <v>180</v>
      </c>
      <c r="G3" s="5" t="s">
        <v>181</v>
      </c>
      <c r="H3" s="5" t="s">
        <v>182</v>
      </c>
      <c r="I3" s="5" t="s">
        <v>183</v>
      </c>
      <c r="J3" s="5" t="s">
        <v>184</v>
      </c>
      <c r="K3" s="5" t="s">
        <v>185</v>
      </c>
      <c r="L3" s="5" t="s">
        <v>186</v>
      </c>
    </row>
    <row r="4" spans="1:12" s="1" customFormat="1" ht="12.75" customHeight="1">
      <c r="A4" s="6" t="s">
        <v>187</v>
      </c>
      <c r="B4" s="7">
        <v>1</v>
      </c>
      <c r="C4" s="24">
        <v>4.111666666666666</v>
      </c>
      <c r="D4" s="24">
        <v>2.556756756756757</v>
      </c>
      <c r="E4" s="24">
        <v>2.0583333333333336</v>
      </c>
      <c r="F4" s="24">
        <v>1.2133333333333334</v>
      </c>
      <c r="G4" s="24">
        <v>1.1</v>
      </c>
      <c r="H4" s="24">
        <v>0.98</v>
      </c>
      <c r="I4" s="24">
        <v>2</v>
      </c>
      <c r="J4" s="24">
        <v>5.1</v>
      </c>
      <c r="K4" s="24">
        <v>0.75</v>
      </c>
      <c r="L4" s="24">
        <v>1.4</v>
      </c>
    </row>
    <row r="5" spans="1:12" s="1" customFormat="1" ht="12.75" customHeight="1">
      <c r="A5" s="6" t="s">
        <v>188</v>
      </c>
      <c r="B5" s="7">
        <v>2</v>
      </c>
      <c r="C5" s="24">
        <v>4.1</v>
      </c>
      <c r="D5" s="24">
        <v>2.75</v>
      </c>
      <c r="E5" s="24">
        <v>2.15</v>
      </c>
      <c r="F5" s="24">
        <v>1.1066666666666667</v>
      </c>
      <c r="G5" s="24">
        <v>1</v>
      </c>
      <c r="H5" s="24">
        <v>0.98</v>
      </c>
      <c r="I5" s="24">
        <v>2</v>
      </c>
      <c r="J5" s="24">
        <v>5.1</v>
      </c>
      <c r="K5" s="24">
        <v>0.75</v>
      </c>
      <c r="L5" s="24">
        <v>1.4</v>
      </c>
    </row>
    <row r="6" spans="1:12" s="1" customFormat="1" ht="12.75" customHeight="1">
      <c r="A6" s="11" t="s">
        <v>189</v>
      </c>
      <c r="B6" s="12">
        <v>1</v>
      </c>
      <c r="C6" s="25">
        <v>4.113333333333333</v>
      </c>
      <c r="D6" s="25">
        <v>2.527027027027027</v>
      </c>
      <c r="E6" s="25">
        <v>2.15</v>
      </c>
      <c r="F6" s="25">
        <v>1.3733333333333333</v>
      </c>
      <c r="G6" s="25">
        <v>1.3</v>
      </c>
      <c r="H6" s="25">
        <v>0.98</v>
      </c>
      <c r="I6" s="25">
        <v>2</v>
      </c>
      <c r="J6" s="25">
        <v>5.1</v>
      </c>
      <c r="K6" s="25">
        <v>0.75</v>
      </c>
      <c r="L6" s="25">
        <v>1.4</v>
      </c>
    </row>
    <row r="7" spans="1:12" s="1" customFormat="1" ht="12.75" customHeight="1">
      <c r="A7" s="11" t="s">
        <v>190</v>
      </c>
      <c r="B7" s="12">
        <v>2</v>
      </c>
      <c r="C7" s="25">
        <v>4.1</v>
      </c>
      <c r="D7" s="25">
        <v>2.75</v>
      </c>
      <c r="E7" s="25">
        <v>1.9666666666666668</v>
      </c>
      <c r="F7" s="25">
        <v>1.1066666666666667</v>
      </c>
      <c r="G7" s="25">
        <v>1</v>
      </c>
      <c r="H7" s="25">
        <v>0.98</v>
      </c>
      <c r="I7" s="25">
        <v>2</v>
      </c>
      <c r="J7" s="25">
        <v>5.1</v>
      </c>
      <c r="K7" s="25">
        <v>0.75</v>
      </c>
      <c r="L7" s="25">
        <v>1.4</v>
      </c>
    </row>
    <row r="8" spans="1:12" s="1" customFormat="1" ht="12.75" customHeight="1">
      <c r="A8" s="6" t="s">
        <v>191</v>
      </c>
      <c r="B8" s="7" t="s">
        <v>192</v>
      </c>
      <c r="C8" s="24">
        <v>4.0633333333333335</v>
      </c>
      <c r="D8" s="24">
        <v>2.408108108108108</v>
      </c>
      <c r="E8" s="24">
        <v>2.0583333333333336</v>
      </c>
      <c r="F8" s="24">
        <v>1.3733333333333333</v>
      </c>
      <c r="G8" s="24">
        <v>1.3</v>
      </c>
      <c r="H8" s="24">
        <v>0.98</v>
      </c>
      <c r="I8" s="24">
        <v>2</v>
      </c>
      <c r="J8" s="24">
        <v>5.1</v>
      </c>
      <c r="K8" s="24">
        <v>0.75</v>
      </c>
      <c r="L8" s="24">
        <v>1.4</v>
      </c>
    </row>
    <row r="9" spans="1:12" s="1" customFormat="1" ht="12.75" customHeight="1">
      <c r="A9" s="11" t="s">
        <v>193</v>
      </c>
      <c r="B9" s="12">
        <v>1</v>
      </c>
      <c r="C9" s="25">
        <v>4.105</v>
      </c>
      <c r="D9" s="25">
        <v>2.5864864864864865</v>
      </c>
      <c r="E9" s="25">
        <v>2.15</v>
      </c>
      <c r="F9" s="25">
        <v>1.2133333333333334</v>
      </c>
      <c r="G9" s="25">
        <v>1</v>
      </c>
      <c r="H9" s="25">
        <v>0.98</v>
      </c>
      <c r="I9" s="25">
        <v>2</v>
      </c>
      <c r="J9" s="25">
        <v>5.1</v>
      </c>
      <c r="K9" s="25">
        <v>1</v>
      </c>
      <c r="L9" s="25">
        <v>1.4</v>
      </c>
    </row>
    <row r="10" spans="1:12" s="1" customFormat="1" ht="12.75" customHeight="1">
      <c r="A10" s="11" t="s">
        <v>194</v>
      </c>
      <c r="B10" s="12">
        <v>2</v>
      </c>
      <c r="C10" s="26" t="s">
        <v>195</v>
      </c>
      <c r="D10" s="26" t="s">
        <v>196</v>
      </c>
      <c r="E10" s="26" t="s">
        <v>197</v>
      </c>
      <c r="F10" s="26" t="s">
        <v>198</v>
      </c>
      <c r="G10" s="26" t="s">
        <v>199</v>
      </c>
      <c r="H10" s="26" t="s">
        <v>200</v>
      </c>
      <c r="I10" s="26" t="s">
        <v>201</v>
      </c>
      <c r="J10" s="26" t="s">
        <v>202</v>
      </c>
      <c r="K10" s="26" t="s">
        <v>203</v>
      </c>
      <c r="L10" s="26" t="s">
        <v>204</v>
      </c>
    </row>
    <row r="11" spans="1:12" s="1" customFormat="1" ht="12.75" customHeight="1">
      <c r="A11" s="6" t="s">
        <v>205</v>
      </c>
      <c r="B11" s="7" t="s">
        <v>206</v>
      </c>
      <c r="C11" s="24">
        <v>4.023333333333333</v>
      </c>
      <c r="D11" s="24">
        <v>2.467567567567568</v>
      </c>
      <c r="E11" s="24">
        <v>2.0583333333333336</v>
      </c>
      <c r="F11" s="24">
        <v>1.3733333333333333</v>
      </c>
      <c r="G11" s="24">
        <v>1</v>
      </c>
      <c r="H11" s="24">
        <v>0.74</v>
      </c>
      <c r="I11" s="24">
        <v>2</v>
      </c>
      <c r="J11" s="24">
        <v>5.1</v>
      </c>
      <c r="K11" s="24">
        <v>0.75</v>
      </c>
      <c r="L11" s="24">
        <v>1.4</v>
      </c>
    </row>
    <row r="12" spans="1:12" s="1" customFormat="1" ht="12.75" customHeight="1">
      <c r="A12" s="6" t="s">
        <v>207</v>
      </c>
      <c r="B12" s="7" t="s">
        <v>208</v>
      </c>
      <c r="C12" s="27" t="s">
        <v>209</v>
      </c>
      <c r="D12" s="27" t="s">
        <v>210</v>
      </c>
      <c r="E12" s="27" t="s">
        <v>211</v>
      </c>
      <c r="F12" s="27" t="s">
        <v>212</v>
      </c>
      <c r="G12" s="27" t="s">
        <v>213</v>
      </c>
      <c r="H12" s="27" t="s">
        <v>214</v>
      </c>
      <c r="I12" s="27" t="s">
        <v>215</v>
      </c>
      <c r="J12" s="27" t="s">
        <v>216</v>
      </c>
      <c r="K12" s="27" t="s">
        <v>217</v>
      </c>
      <c r="L12" s="27" t="s">
        <v>218</v>
      </c>
    </row>
    <row r="13" spans="1:12" s="1" customFormat="1" ht="12.75" customHeight="1">
      <c r="A13" s="11" t="s">
        <v>219</v>
      </c>
      <c r="B13" s="12">
        <v>1</v>
      </c>
      <c r="C13" s="25">
        <v>4.006666666666667</v>
      </c>
      <c r="D13" s="25">
        <v>2.467567567567568</v>
      </c>
      <c r="E13" s="25">
        <v>1.9666666666666668</v>
      </c>
      <c r="F13" s="25">
        <v>1.1066666666666667</v>
      </c>
      <c r="G13" s="25">
        <v>1</v>
      </c>
      <c r="H13" s="25">
        <v>0.98</v>
      </c>
      <c r="I13" s="25">
        <v>2</v>
      </c>
      <c r="J13" s="25">
        <v>5.1</v>
      </c>
      <c r="K13" s="25">
        <v>0.75</v>
      </c>
      <c r="L13" s="25">
        <v>1.4</v>
      </c>
    </row>
    <row r="14" spans="1:12" s="1" customFormat="1" ht="12.75" customHeight="1">
      <c r="A14" s="6" t="s">
        <v>220</v>
      </c>
      <c r="B14" s="7">
        <v>1</v>
      </c>
      <c r="C14" s="24">
        <v>4.081666666666667</v>
      </c>
      <c r="D14" s="24">
        <v>2.616216216216216</v>
      </c>
      <c r="E14" s="24">
        <v>2.15</v>
      </c>
      <c r="F14" s="24">
        <v>1.2666666666666666</v>
      </c>
      <c r="G14" s="24">
        <v>1.2</v>
      </c>
      <c r="H14" s="24">
        <v>0.86</v>
      </c>
      <c r="I14" s="24">
        <v>2</v>
      </c>
      <c r="J14" s="24">
        <v>5.1</v>
      </c>
      <c r="K14" s="24">
        <v>1</v>
      </c>
      <c r="L14" s="24">
        <v>1.4</v>
      </c>
    </row>
    <row r="15" spans="1:12" s="1" customFormat="1" ht="12.75" customHeight="1">
      <c r="A15" s="6" t="s">
        <v>221</v>
      </c>
      <c r="B15" s="7">
        <v>2</v>
      </c>
      <c r="C15" s="24">
        <v>4.1</v>
      </c>
      <c r="D15" s="24">
        <v>2.348648648648649</v>
      </c>
      <c r="E15" s="24">
        <v>2.15</v>
      </c>
      <c r="F15" s="24">
        <v>1.1066666666666667</v>
      </c>
      <c r="G15" s="24">
        <v>1</v>
      </c>
      <c r="H15" s="24">
        <v>0.98</v>
      </c>
      <c r="I15" s="24">
        <v>2</v>
      </c>
      <c r="J15" s="24">
        <v>5.1</v>
      </c>
      <c r="K15" s="24">
        <v>1</v>
      </c>
      <c r="L15" s="24">
        <v>1.4</v>
      </c>
    </row>
    <row r="16" spans="1:12" s="1" customFormat="1" ht="12.75" customHeight="1">
      <c r="A16" s="6" t="s">
        <v>222</v>
      </c>
      <c r="B16" s="7">
        <v>3</v>
      </c>
      <c r="C16" s="24">
        <v>4.0633333333333335</v>
      </c>
      <c r="D16" s="24">
        <v>2.408108108108108</v>
      </c>
      <c r="E16" s="24">
        <v>2.15</v>
      </c>
      <c r="F16" s="24">
        <v>1.3733333333333333</v>
      </c>
      <c r="G16" s="24">
        <v>1.3</v>
      </c>
      <c r="H16" s="24">
        <v>0.74</v>
      </c>
      <c r="I16" s="24">
        <v>2</v>
      </c>
      <c r="J16" s="24">
        <v>5.1</v>
      </c>
      <c r="K16" s="24">
        <v>1</v>
      </c>
      <c r="L16" s="24">
        <v>1.4</v>
      </c>
    </row>
    <row r="17" spans="1:12" s="1" customFormat="1" ht="12.75" customHeight="1">
      <c r="A17" s="11" t="s">
        <v>223</v>
      </c>
      <c r="B17" s="12">
        <v>1</v>
      </c>
      <c r="C17" s="25">
        <v>4.066666666666666</v>
      </c>
      <c r="D17" s="25">
        <v>2.556756756756757</v>
      </c>
      <c r="E17" s="25">
        <v>2.15</v>
      </c>
      <c r="F17" s="25">
        <v>1.2666666666666666</v>
      </c>
      <c r="G17" s="25">
        <v>1</v>
      </c>
      <c r="H17" s="25">
        <v>0.74</v>
      </c>
      <c r="I17" s="25">
        <v>2</v>
      </c>
      <c r="J17" s="25">
        <v>5.1</v>
      </c>
      <c r="K17" s="25">
        <v>0.625</v>
      </c>
      <c r="L17" s="25">
        <v>1.4</v>
      </c>
    </row>
    <row r="18" spans="1:12" s="1" customFormat="1" ht="12.75" customHeight="1">
      <c r="A18" s="11" t="s">
        <v>224</v>
      </c>
      <c r="B18" s="12">
        <v>2</v>
      </c>
      <c r="C18" s="25">
        <v>4.1</v>
      </c>
      <c r="D18" s="25">
        <v>2.2594594594594595</v>
      </c>
      <c r="E18" s="25">
        <v>2.15</v>
      </c>
      <c r="F18" s="25">
        <v>1.2133333333333334</v>
      </c>
      <c r="G18" s="25">
        <v>1.1</v>
      </c>
      <c r="H18" s="25">
        <v>0.86</v>
      </c>
      <c r="I18" s="25">
        <v>2</v>
      </c>
      <c r="J18" s="25">
        <v>5.1</v>
      </c>
      <c r="K18" s="25">
        <v>0.625</v>
      </c>
      <c r="L18" s="25">
        <v>1.4</v>
      </c>
    </row>
    <row r="19" spans="1:12" s="1" customFormat="1" ht="12.75" customHeight="1">
      <c r="A19" s="11" t="s">
        <v>225</v>
      </c>
      <c r="B19" s="12">
        <v>3</v>
      </c>
      <c r="C19" s="25">
        <v>4.125</v>
      </c>
      <c r="D19" s="25">
        <v>2.5864864864864865</v>
      </c>
      <c r="E19" s="25">
        <v>2.15</v>
      </c>
      <c r="F19" s="25">
        <v>1.2666666666666666</v>
      </c>
      <c r="G19" s="25">
        <v>1</v>
      </c>
      <c r="H19" s="25">
        <v>0.86</v>
      </c>
      <c r="I19" s="25">
        <v>2</v>
      </c>
      <c r="J19" s="25">
        <v>5.1</v>
      </c>
      <c r="K19" s="25">
        <v>0.625</v>
      </c>
      <c r="L19" s="25">
        <v>1.4</v>
      </c>
    </row>
    <row r="20" spans="1:12" s="1" customFormat="1" ht="12.75" customHeight="1">
      <c r="A20" s="11" t="s">
        <v>226</v>
      </c>
      <c r="B20" s="12">
        <v>4</v>
      </c>
      <c r="C20" s="25">
        <v>4.116666666666667</v>
      </c>
      <c r="D20" s="25">
        <v>2.7054054054054055</v>
      </c>
      <c r="E20" s="25">
        <v>2.15</v>
      </c>
      <c r="F20" s="25">
        <v>1.2133333333333334</v>
      </c>
      <c r="G20" s="25">
        <v>1.1</v>
      </c>
      <c r="H20" s="25">
        <v>0.98</v>
      </c>
      <c r="I20" s="25">
        <v>2</v>
      </c>
      <c r="J20" s="25">
        <v>5.1</v>
      </c>
      <c r="K20" s="25">
        <v>0.625</v>
      </c>
      <c r="L20" s="25">
        <v>1.4</v>
      </c>
    </row>
    <row r="21" spans="1:12" s="1" customFormat="1" ht="12.75" customHeight="1">
      <c r="A21" s="11" t="s">
        <v>227</v>
      </c>
      <c r="B21" s="12">
        <v>5</v>
      </c>
      <c r="C21" s="26" t="s">
        <v>228</v>
      </c>
      <c r="D21" s="26" t="s">
        <v>229</v>
      </c>
      <c r="E21" s="26" t="s">
        <v>230</v>
      </c>
      <c r="F21" s="26" t="s">
        <v>231</v>
      </c>
      <c r="G21" s="26" t="s">
        <v>232</v>
      </c>
      <c r="H21" s="26" t="s">
        <v>233</v>
      </c>
      <c r="I21" s="26" t="s">
        <v>234</v>
      </c>
      <c r="J21" s="26" t="s">
        <v>235</v>
      </c>
      <c r="K21" s="26" t="s">
        <v>236</v>
      </c>
      <c r="L21" s="26" t="s">
        <v>237</v>
      </c>
    </row>
    <row r="22" spans="1:12" s="1" customFormat="1" ht="12.75" customHeight="1">
      <c r="A22" s="6" t="s">
        <v>238</v>
      </c>
      <c r="B22" s="7">
        <v>1</v>
      </c>
      <c r="C22" s="24">
        <v>4.116666666666667</v>
      </c>
      <c r="D22" s="24">
        <v>2.764864864864865</v>
      </c>
      <c r="E22" s="24">
        <v>2.15</v>
      </c>
      <c r="F22" s="24">
        <v>1.32</v>
      </c>
      <c r="G22" s="24">
        <v>1.2</v>
      </c>
      <c r="H22" s="24">
        <v>0.98</v>
      </c>
      <c r="I22" s="24">
        <v>2</v>
      </c>
      <c r="J22" s="24">
        <v>5.1</v>
      </c>
      <c r="K22" s="24">
        <v>0.8125</v>
      </c>
      <c r="L22" s="24">
        <v>1.4</v>
      </c>
    </row>
    <row r="23" spans="1:12" s="1" customFormat="1" ht="12.75" customHeight="1">
      <c r="A23" s="6" t="s">
        <v>239</v>
      </c>
      <c r="B23" s="7">
        <v>2</v>
      </c>
      <c r="C23" s="24">
        <v>4.113333333333333</v>
      </c>
      <c r="D23" s="24">
        <v>2.616216216216216</v>
      </c>
      <c r="E23" s="24">
        <v>2.15</v>
      </c>
      <c r="F23" s="24">
        <v>1.2666666666666666</v>
      </c>
      <c r="G23" s="24">
        <v>1</v>
      </c>
      <c r="H23" s="24">
        <v>0.86</v>
      </c>
      <c r="I23" s="24">
        <v>2</v>
      </c>
      <c r="J23" s="24">
        <v>5.1</v>
      </c>
      <c r="K23" s="24">
        <v>0.8125</v>
      </c>
      <c r="L23" s="24">
        <v>1.4</v>
      </c>
    </row>
    <row r="24" spans="1:12" s="1" customFormat="1" ht="12.75" customHeight="1">
      <c r="A24" s="6" t="s">
        <v>240</v>
      </c>
      <c r="B24" s="7">
        <v>3</v>
      </c>
      <c r="C24" s="24">
        <v>4.108333333333333</v>
      </c>
      <c r="D24" s="24">
        <v>2.7054054054054055</v>
      </c>
      <c r="E24" s="24">
        <v>2.15</v>
      </c>
      <c r="F24" s="24">
        <v>1.2133333333333334</v>
      </c>
      <c r="G24" s="24">
        <v>1.1</v>
      </c>
      <c r="H24" s="24">
        <v>0.98</v>
      </c>
      <c r="I24" s="24">
        <v>2</v>
      </c>
      <c r="J24" s="24">
        <v>5.1</v>
      </c>
      <c r="K24" s="24">
        <v>0.8125</v>
      </c>
      <c r="L24" s="24">
        <v>1.4</v>
      </c>
    </row>
    <row r="25" spans="1:12" s="1" customFormat="1" ht="12.75" customHeight="1">
      <c r="A25" s="6" t="s">
        <v>241</v>
      </c>
      <c r="B25" s="7">
        <v>4</v>
      </c>
      <c r="C25" s="27" t="s">
        <v>242</v>
      </c>
      <c r="D25" s="27" t="s">
        <v>243</v>
      </c>
      <c r="E25" s="27" t="s">
        <v>244</v>
      </c>
      <c r="F25" s="27" t="s">
        <v>245</v>
      </c>
      <c r="G25" s="27" t="s">
        <v>246</v>
      </c>
      <c r="H25" s="27" t="s">
        <v>247</v>
      </c>
      <c r="I25" s="27" t="s">
        <v>248</v>
      </c>
      <c r="J25" s="27" t="s">
        <v>249</v>
      </c>
      <c r="K25" s="27" t="s">
        <v>250</v>
      </c>
      <c r="L25" s="27" t="s">
        <v>251</v>
      </c>
    </row>
    <row r="26" spans="1:12" s="1" customFormat="1" ht="12.75" customHeight="1">
      <c r="A26" s="11" t="s">
        <v>252</v>
      </c>
      <c r="B26" s="12">
        <v>1</v>
      </c>
      <c r="C26" s="25">
        <v>4.11</v>
      </c>
      <c r="D26" s="25">
        <v>2.527027027027027</v>
      </c>
      <c r="E26" s="25">
        <v>2.0583333333333336</v>
      </c>
      <c r="F26" s="25">
        <v>1.2133333333333334</v>
      </c>
      <c r="G26" s="25">
        <v>1.1</v>
      </c>
      <c r="H26" s="25">
        <v>0.86</v>
      </c>
      <c r="I26" s="25">
        <v>2</v>
      </c>
      <c r="J26" s="25">
        <v>5.1</v>
      </c>
      <c r="K26" s="25">
        <v>0.8125</v>
      </c>
      <c r="L26" s="25">
        <v>1.4</v>
      </c>
    </row>
    <row r="27" spans="1:12" s="1" customFormat="1" ht="12.75" customHeight="1">
      <c r="A27" s="11" t="s">
        <v>253</v>
      </c>
      <c r="B27" s="12">
        <v>2</v>
      </c>
      <c r="C27" s="25">
        <v>4.051666666666667</v>
      </c>
      <c r="D27" s="25">
        <v>2.5864864864864865</v>
      </c>
      <c r="E27" s="25">
        <v>2.15</v>
      </c>
      <c r="F27" s="25">
        <v>1.32</v>
      </c>
      <c r="G27" s="25">
        <v>1.2</v>
      </c>
      <c r="H27" s="25">
        <v>0.86</v>
      </c>
      <c r="I27" s="25">
        <v>2</v>
      </c>
      <c r="J27" s="25">
        <v>5.1</v>
      </c>
      <c r="K27" s="25">
        <v>0.8125</v>
      </c>
      <c r="L27" s="25">
        <v>1.4</v>
      </c>
    </row>
    <row r="28" spans="1:12" s="1" customFormat="1" ht="12.75" customHeight="1">
      <c r="A28" s="11" t="s">
        <v>254</v>
      </c>
      <c r="B28" s="12">
        <v>3</v>
      </c>
      <c r="C28" s="25">
        <v>4.03</v>
      </c>
      <c r="D28" s="25">
        <v>2.645945945945946</v>
      </c>
      <c r="E28" s="25">
        <v>2.2416666666666667</v>
      </c>
      <c r="F28" s="25">
        <v>1.2666666666666666</v>
      </c>
      <c r="G28" s="25">
        <v>1.2</v>
      </c>
      <c r="H28" s="25">
        <v>0.98</v>
      </c>
      <c r="I28" s="25">
        <v>2</v>
      </c>
      <c r="J28" s="25">
        <v>5.1</v>
      </c>
      <c r="K28" s="25">
        <v>0.8125</v>
      </c>
      <c r="L28" s="25">
        <v>1.4</v>
      </c>
    </row>
    <row r="29" spans="1:12" s="1" customFormat="1" ht="12.75" customHeight="1">
      <c r="A29" s="6" t="s">
        <v>255</v>
      </c>
      <c r="B29" s="7" t="s">
        <v>256</v>
      </c>
      <c r="C29" s="24">
        <v>4.1</v>
      </c>
      <c r="D29" s="24">
        <v>2.348648648648649</v>
      </c>
      <c r="E29" s="24">
        <v>2.0583333333333336</v>
      </c>
      <c r="F29" s="24">
        <v>1.2133333333333334</v>
      </c>
      <c r="G29" s="24">
        <v>1</v>
      </c>
      <c r="H29" s="24">
        <v>0.98</v>
      </c>
      <c r="I29" s="24">
        <v>2</v>
      </c>
      <c r="J29" s="24">
        <v>5.1</v>
      </c>
      <c r="K29" s="24">
        <v>0.8125</v>
      </c>
      <c r="L29" s="24">
        <v>1.4</v>
      </c>
    </row>
    <row r="30" spans="1:12" s="1" customFormat="1" ht="12.75" customHeight="1">
      <c r="A30" s="11" t="s">
        <v>257</v>
      </c>
      <c r="B30" s="12">
        <v>1</v>
      </c>
      <c r="C30" s="25">
        <v>4.115</v>
      </c>
      <c r="D30" s="25">
        <v>2.616216216216216</v>
      </c>
      <c r="E30" s="25">
        <v>2.15</v>
      </c>
      <c r="F30" s="25">
        <v>1.32</v>
      </c>
      <c r="G30" s="25">
        <v>1.2</v>
      </c>
      <c r="H30" s="25">
        <v>0.98</v>
      </c>
      <c r="I30" s="25">
        <v>2</v>
      </c>
      <c r="J30" s="25">
        <v>5.1</v>
      </c>
      <c r="K30" s="25">
        <v>0.875</v>
      </c>
      <c r="L30" s="25">
        <v>1.4</v>
      </c>
    </row>
    <row r="31" spans="1:12" s="1" customFormat="1" ht="12.75" customHeight="1">
      <c r="A31" s="11" t="s">
        <v>258</v>
      </c>
      <c r="B31" s="12">
        <v>2</v>
      </c>
      <c r="C31" s="25">
        <v>4.116666666666667</v>
      </c>
      <c r="D31" s="25">
        <v>2.616216216216216</v>
      </c>
      <c r="E31" s="25">
        <v>2.15</v>
      </c>
      <c r="F31" s="25">
        <v>1.2133333333333334</v>
      </c>
      <c r="G31" s="25">
        <v>1</v>
      </c>
      <c r="H31" s="25">
        <v>0.98</v>
      </c>
      <c r="I31" s="25">
        <v>2</v>
      </c>
      <c r="J31" s="25">
        <v>5.1</v>
      </c>
      <c r="K31" s="25">
        <v>0.875</v>
      </c>
      <c r="L31" s="25">
        <v>1.4</v>
      </c>
    </row>
    <row r="32" spans="1:12" s="1" customFormat="1" ht="12.75" customHeight="1">
      <c r="A32" s="11" t="s">
        <v>259</v>
      </c>
      <c r="B32" s="12">
        <v>3</v>
      </c>
      <c r="C32" s="25">
        <v>4.031666666666666</v>
      </c>
      <c r="D32" s="25">
        <v>2.4972972972972975</v>
      </c>
      <c r="E32" s="25">
        <v>2.0583333333333336</v>
      </c>
      <c r="F32" s="25">
        <v>1.2133333333333334</v>
      </c>
      <c r="G32" s="25">
        <v>1.1</v>
      </c>
      <c r="H32" s="25">
        <v>0.98</v>
      </c>
      <c r="I32" s="25">
        <v>2</v>
      </c>
      <c r="J32" s="25">
        <v>5.1</v>
      </c>
      <c r="K32" s="25">
        <v>0.875</v>
      </c>
      <c r="L32" s="25">
        <v>1.4</v>
      </c>
    </row>
    <row r="33" spans="1:12" s="1" customFormat="1" ht="12.75" customHeight="1">
      <c r="A33" s="15" t="s">
        <v>260</v>
      </c>
      <c r="B33" s="16">
        <v>4</v>
      </c>
      <c r="C33" s="25">
        <v>4.031666666666666</v>
      </c>
      <c r="D33" s="28">
        <v>2.4972972972972975</v>
      </c>
      <c r="E33" s="28">
        <v>2.0583333333333336</v>
      </c>
      <c r="F33" s="28">
        <v>1.2133333333333334</v>
      </c>
      <c r="G33" s="28">
        <v>1.1</v>
      </c>
      <c r="H33" s="28">
        <v>0.98</v>
      </c>
      <c r="I33" s="28">
        <v>2</v>
      </c>
      <c r="J33" s="28">
        <v>5.1</v>
      </c>
      <c r="K33" s="28">
        <v>0.875</v>
      </c>
      <c r="L33" s="28">
        <v>1.4</v>
      </c>
    </row>
    <row r="34" spans="2:12" ht="15.75"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</row>
  </sheetData>
  <mergeCells count="1">
    <mergeCell ref="A2:L2"/>
  </mergeCells>
  <conditionalFormatting sqref="A4:L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6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0.421875" style="1" customWidth="1"/>
    <col min="7" max="7" width="11.140625" style="1" customWidth="1"/>
    <col min="8" max="8" width="10.421875" style="1" customWidth="1"/>
    <col min="9" max="9" width="9.421875" style="1" customWidth="1"/>
    <col min="10" max="10" width="7.28125" style="1" customWidth="1"/>
    <col min="11" max="11" width="8.28125" style="1" customWidth="1"/>
    <col min="12" max="12" width="9.28125" style="1" customWidth="1"/>
    <col min="13" max="256" width="9.00390625" style="0" customWidth="1"/>
  </cols>
  <sheetData>
    <row r="1" ht="19.5">
      <c r="A1" s="2" t="s">
        <v>261</v>
      </c>
    </row>
    <row r="2" spans="1:12" ht="16.5" customHeight="1">
      <c r="A2" s="23" t="s">
        <v>262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0.75">
      <c r="A3" s="5" t="s">
        <v>263</v>
      </c>
      <c r="B3" s="5" t="s">
        <v>264</v>
      </c>
      <c r="C3" s="5" t="s">
        <v>265</v>
      </c>
      <c r="D3" s="5" t="s">
        <v>266</v>
      </c>
      <c r="E3" s="5" t="s">
        <v>267</v>
      </c>
      <c r="F3" s="5" t="s">
        <v>268</v>
      </c>
      <c r="G3" s="5" t="s">
        <v>269</v>
      </c>
      <c r="H3" s="5" t="s">
        <v>270</v>
      </c>
      <c r="I3" s="5" t="s">
        <v>271</v>
      </c>
      <c r="J3" s="5" t="s">
        <v>272</v>
      </c>
      <c r="K3" s="5" t="s">
        <v>273</v>
      </c>
      <c r="L3" s="5" t="s">
        <v>274</v>
      </c>
    </row>
    <row r="4" spans="1:12" s="1" customFormat="1" ht="12.75" customHeight="1">
      <c r="A4" s="6" t="s">
        <v>275</v>
      </c>
      <c r="B4" s="7">
        <v>1</v>
      </c>
      <c r="C4" s="24">
        <v>3.1639999999999997</v>
      </c>
      <c r="D4" s="24">
        <v>1.6090900900900902</v>
      </c>
      <c r="E4" s="24">
        <v>1.110666666666667</v>
      </c>
      <c r="F4" s="24">
        <v>0.2656666666666667</v>
      </c>
      <c r="G4" s="24">
        <v>0.15233333333333343</v>
      </c>
      <c r="H4" s="24">
        <v>0.032333333333333436</v>
      </c>
      <c r="I4" s="24">
        <v>1.0523333333333333</v>
      </c>
      <c r="J4" s="24">
        <v>4.152333333333333</v>
      </c>
      <c r="K4" s="24">
        <v>0</v>
      </c>
      <c r="L4" s="24">
        <v>0.45233333333333325</v>
      </c>
    </row>
    <row r="5" spans="1:12" s="1" customFormat="1" ht="12.75" customHeight="1">
      <c r="A5" s="6" t="s">
        <v>276</v>
      </c>
      <c r="B5" s="7">
        <v>2</v>
      </c>
      <c r="C5" s="24">
        <v>3.250783333333333</v>
      </c>
      <c r="D5" s="24">
        <v>1.9007833333333335</v>
      </c>
      <c r="E5" s="24">
        <v>1.3007833333333338</v>
      </c>
      <c r="F5" s="24">
        <v>0.25745000000000007</v>
      </c>
      <c r="G5" s="24">
        <v>0.15078333333333338</v>
      </c>
      <c r="H5" s="24">
        <v>0.13078333333333347</v>
      </c>
      <c r="I5" s="24">
        <v>1.1507833333333335</v>
      </c>
      <c r="J5" s="24">
        <v>4.250783333333333</v>
      </c>
      <c r="K5" s="24">
        <v>0</v>
      </c>
      <c r="L5" s="24">
        <v>0.5507833333333333</v>
      </c>
    </row>
    <row r="6" spans="1:12" s="1" customFormat="1" ht="12.75" customHeight="1">
      <c r="A6" s="1" t="s">
        <v>277</v>
      </c>
      <c r="B6" s="33">
        <v>1</v>
      </c>
      <c r="C6" s="45">
        <v>3.002791666666667</v>
      </c>
      <c r="D6" s="45">
        <v>1.4164853603603607</v>
      </c>
      <c r="E6" s="45">
        <v>1.0394583333333338</v>
      </c>
      <c r="F6" s="45">
        <v>0.26279166666666676</v>
      </c>
      <c r="G6" s="45">
        <v>0.1894583333333335</v>
      </c>
      <c r="H6" s="45">
        <v>0</v>
      </c>
      <c r="I6" s="45">
        <v>0.8894583333333335</v>
      </c>
      <c r="J6" s="45">
        <v>3.9894583333333333</v>
      </c>
      <c r="K6" s="45">
        <v>0</v>
      </c>
      <c r="L6" s="45">
        <v>0.2894583333333334</v>
      </c>
    </row>
    <row r="7" spans="1:12" s="1" customFormat="1" ht="12.75" customHeight="1">
      <c r="A7" s="1" t="s">
        <v>278</v>
      </c>
      <c r="B7" s="33">
        <v>2</v>
      </c>
      <c r="C7" s="45">
        <v>3.020383333333333</v>
      </c>
      <c r="D7" s="45">
        <v>1.6703833333333333</v>
      </c>
      <c r="E7" s="45">
        <v>0.8870500000000001</v>
      </c>
      <c r="F7" s="45">
        <v>0.02705000000000002</v>
      </c>
      <c r="G7" s="45">
        <v>0</v>
      </c>
      <c r="H7" s="45">
        <v>0</v>
      </c>
      <c r="I7" s="45">
        <v>0.9203833333333333</v>
      </c>
      <c r="J7" s="45">
        <v>4.020383333333333</v>
      </c>
      <c r="K7" s="45">
        <v>0</v>
      </c>
      <c r="L7" s="45">
        <v>0.32038333333333324</v>
      </c>
    </row>
    <row r="8" spans="1:12" s="1" customFormat="1" ht="12.75" customHeight="1">
      <c r="A8" s="6" t="s">
        <v>279</v>
      </c>
      <c r="B8" s="7" t="s">
        <v>280</v>
      </c>
      <c r="C8" s="24">
        <v>3.1064833333333333</v>
      </c>
      <c r="D8" s="24">
        <v>1.451258108108108</v>
      </c>
      <c r="E8" s="24">
        <v>1.1014833333333334</v>
      </c>
      <c r="F8" s="24">
        <v>0.4164833333333332</v>
      </c>
      <c r="G8" s="24">
        <v>0.34314999999999996</v>
      </c>
      <c r="H8" s="24">
        <v>0.023150000000000004</v>
      </c>
      <c r="I8" s="24">
        <v>1.0431499999999998</v>
      </c>
      <c r="J8" s="24">
        <v>4.1431499999999994</v>
      </c>
      <c r="K8" s="24">
        <v>0</v>
      </c>
      <c r="L8" s="24">
        <v>0.4431499999999998</v>
      </c>
    </row>
    <row r="9" spans="1:12" s="1" customFormat="1" ht="12.75" customHeight="1">
      <c r="A9" s="1" t="s">
        <v>281</v>
      </c>
      <c r="B9" s="33">
        <v>1</v>
      </c>
      <c r="C9" s="45">
        <v>3.116333333333334</v>
      </c>
      <c r="D9" s="45">
        <v>1.59781981981982</v>
      </c>
      <c r="E9" s="45">
        <v>1.1613333333333338</v>
      </c>
      <c r="F9" s="45">
        <v>0.22466666666666668</v>
      </c>
      <c r="G9" s="45">
        <v>0.011333333333333306</v>
      </c>
      <c r="H9" s="45">
        <v>0</v>
      </c>
      <c r="I9" s="45">
        <v>1.0113333333333334</v>
      </c>
      <c r="J9" s="45">
        <v>4.111333333333333</v>
      </c>
      <c r="K9" s="45">
        <v>0.011333333333333306</v>
      </c>
      <c r="L9" s="45">
        <v>0.4113333333333332</v>
      </c>
    </row>
    <row r="10" spans="1:12" s="1" customFormat="1" ht="12.75" customHeight="1">
      <c r="A10" s="1" t="s">
        <v>282</v>
      </c>
      <c r="B10" s="33">
        <v>2</v>
      </c>
      <c r="C10" s="46" t="s">
        <v>283</v>
      </c>
      <c r="D10" s="46" t="s">
        <v>284</v>
      </c>
      <c r="E10" s="46" t="s">
        <v>285</v>
      </c>
      <c r="F10" s="46" t="s">
        <v>286</v>
      </c>
      <c r="G10" s="46" t="s">
        <v>287</v>
      </c>
      <c r="H10" s="46" t="s">
        <v>288</v>
      </c>
      <c r="I10" s="46" t="s">
        <v>289</v>
      </c>
      <c r="J10" s="46" t="s">
        <v>290</v>
      </c>
      <c r="K10" s="46" t="s">
        <v>291</v>
      </c>
      <c r="L10" s="46" t="s">
        <v>292</v>
      </c>
    </row>
    <row r="11" spans="1:12" s="1" customFormat="1" ht="12.75" customHeight="1">
      <c r="A11" s="6" t="s">
        <v>293</v>
      </c>
      <c r="B11" s="7" t="s">
        <v>294</v>
      </c>
      <c r="C11" s="24">
        <v>3.500974166666667</v>
      </c>
      <c r="D11" s="24">
        <v>1.9452084009009014</v>
      </c>
      <c r="E11" s="24">
        <v>1.535974166666667</v>
      </c>
      <c r="F11" s="24">
        <v>0.8509741666666667</v>
      </c>
      <c r="G11" s="24">
        <v>0.4776408333333334</v>
      </c>
      <c r="H11" s="24">
        <v>0.2176408333333334</v>
      </c>
      <c r="I11" s="24">
        <v>1.4776408333333335</v>
      </c>
      <c r="J11" s="24">
        <v>4.577640833333333</v>
      </c>
      <c r="K11" s="24">
        <v>0.2276408333333334</v>
      </c>
      <c r="L11" s="24">
        <v>0.8776408333333333</v>
      </c>
    </row>
    <row r="12" spans="1:12" s="1" customFormat="1" ht="12.75" customHeight="1">
      <c r="A12" s="6" t="s">
        <v>295</v>
      </c>
      <c r="B12" s="7" t="s">
        <v>296</v>
      </c>
      <c r="C12" s="27" t="s">
        <v>297</v>
      </c>
      <c r="D12" s="27" t="s">
        <v>298</v>
      </c>
      <c r="E12" s="27" t="s">
        <v>299</v>
      </c>
      <c r="F12" s="27" t="s">
        <v>300</v>
      </c>
      <c r="G12" s="27" t="s">
        <v>301</v>
      </c>
      <c r="H12" s="27" t="s">
        <v>302</v>
      </c>
      <c r="I12" s="27" t="s">
        <v>303</v>
      </c>
      <c r="J12" s="27" t="s">
        <v>304</v>
      </c>
      <c r="K12" s="27" t="s">
        <v>305</v>
      </c>
      <c r="L12" s="27" t="s">
        <v>306</v>
      </c>
    </row>
    <row r="13" spans="1:12" s="1" customFormat="1" ht="12.75" customHeight="1">
      <c r="A13" s="1" t="s">
        <v>307</v>
      </c>
      <c r="B13" s="33">
        <v>1</v>
      </c>
      <c r="C13" s="45">
        <v>3.071616666666667</v>
      </c>
      <c r="D13" s="45">
        <v>1.532517567567568</v>
      </c>
      <c r="E13" s="45">
        <v>1.0316166666666668</v>
      </c>
      <c r="F13" s="45">
        <v>0.17161666666666675</v>
      </c>
      <c r="G13" s="45">
        <v>0.06495000000000006</v>
      </c>
      <c r="H13" s="45">
        <v>0.044950000000000156</v>
      </c>
      <c r="I13" s="45">
        <v>1.06495</v>
      </c>
      <c r="J13" s="45">
        <v>4.164949999999999</v>
      </c>
      <c r="K13" s="45">
        <v>0</v>
      </c>
      <c r="L13" s="45">
        <v>0.46495</v>
      </c>
    </row>
    <row r="14" spans="1:12" s="1" customFormat="1" ht="12.75" customHeight="1">
      <c r="A14" s="6" t="s">
        <v>308</v>
      </c>
      <c r="B14" s="7">
        <v>1</v>
      </c>
      <c r="C14" s="24">
        <v>3.1703666666666668</v>
      </c>
      <c r="D14" s="24">
        <v>1.704916216216216</v>
      </c>
      <c r="E14" s="24">
        <v>1.2387000000000001</v>
      </c>
      <c r="F14" s="24">
        <v>0.3553666666666665</v>
      </c>
      <c r="G14" s="24">
        <v>0.28869999999999985</v>
      </c>
      <c r="H14" s="24">
        <v>0</v>
      </c>
      <c r="I14" s="24">
        <v>1.0886999999999998</v>
      </c>
      <c r="J14" s="24">
        <v>4.1887</v>
      </c>
      <c r="K14" s="24">
        <v>0.08869999999999989</v>
      </c>
      <c r="L14" s="24">
        <v>0.4886999999999998</v>
      </c>
    </row>
    <row r="15" spans="1:12" s="1" customFormat="1" ht="12.75" customHeight="1">
      <c r="A15" s="6" t="s">
        <v>309</v>
      </c>
      <c r="B15" s="7">
        <v>2</v>
      </c>
      <c r="C15" s="24">
        <v>3.240333333333333</v>
      </c>
      <c r="D15" s="24">
        <v>1.4889819819819823</v>
      </c>
      <c r="E15" s="24">
        <v>1.2903333333333338</v>
      </c>
      <c r="F15" s="24">
        <v>0.247</v>
      </c>
      <c r="G15" s="24">
        <v>0.1403333333333333</v>
      </c>
      <c r="H15" s="24">
        <v>0.1203333333333334</v>
      </c>
      <c r="I15" s="24">
        <v>1.1403333333333334</v>
      </c>
      <c r="J15" s="24">
        <v>4.240333333333333</v>
      </c>
      <c r="K15" s="24">
        <v>0.1403333333333333</v>
      </c>
      <c r="L15" s="24">
        <v>0.5403333333333332</v>
      </c>
    </row>
    <row r="16" spans="1:12" s="1" customFormat="1" ht="12.75" customHeight="1">
      <c r="A16" s="6" t="s">
        <v>310</v>
      </c>
      <c r="B16" s="7">
        <v>3</v>
      </c>
      <c r="C16" s="24">
        <v>3.282325</v>
      </c>
      <c r="D16" s="24">
        <v>1.6270997747747749</v>
      </c>
      <c r="E16" s="24">
        <v>1.368991666666667</v>
      </c>
      <c r="F16" s="24">
        <v>0.592325</v>
      </c>
      <c r="G16" s="24">
        <v>0.5189916666666667</v>
      </c>
      <c r="H16" s="24">
        <v>0</v>
      </c>
      <c r="I16" s="24">
        <v>1.2189916666666667</v>
      </c>
      <c r="J16" s="24">
        <v>4.318991666666666</v>
      </c>
      <c r="K16" s="24">
        <v>0.2189916666666667</v>
      </c>
      <c r="L16" s="24">
        <v>0.6189916666666666</v>
      </c>
    </row>
    <row r="17" spans="1:12" s="1" customFormat="1" ht="12.75" customHeight="1">
      <c r="A17" s="1" t="s">
        <v>311</v>
      </c>
      <c r="B17" s="33">
        <v>1</v>
      </c>
      <c r="C17" s="45">
        <v>3.5191399999999997</v>
      </c>
      <c r="D17" s="45">
        <v>2.00923009009009</v>
      </c>
      <c r="E17" s="45">
        <v>1.6024733333333336</v>
      </c>
      <c r="F17" s="45">
        <v>0.71914</v>
      </c>
      <c r="G17" s="45">
        <v>0.4524733333333334</v>
      </c>
      <c r="H17" s="45">
        <v>0.19247333333333339</v>
      </c>
      <c r="I17" s="45">
        <v>1.4524733333333333</v>
      </c>
      <c r="J17" s="45">
        <v>4.552473333333333</v>
      </c>
      <c r="K17" s="45">
        <v>0.0774733333333334</v>
      </c>
      <c r="L17" s="45">
        <v>0.8524733333333333</v>
      </c>
    </row>
    <row r="18" spans="1:12" s="1" customFormat="1" ht="12.75" customHeight="1">
      <c r="A18" s="1" t="s">
        <v>312</v>
      </c>
      <c r="B18" s="33">
        <v>2</v>
      </c>
      <c r="C18" s="45">
        <v>3.5505533333333332</v>
      </c>
      <c r="D18" s="45">
        <v>1.7100127927927928</v>
      </c>
      <c r="E18" s="45">
        <v>1.6005533333333337</v>
      </c>
      <c r="F18" s="45">
        <v>0.6638866666666667</v>
      </c>
      <c r="G18" s="45">
        <v>0.5505533333333335</v>
      </c>
      <c r="H18" s="45">
        <v>0.31055333333333346</v>
      </c>
      <c r="I18" s="45">
        <v>1.4505533333333334</v>
      </c>
      <c r="J18" s="45">
        <v>4.550553333333333</v>
      </c>
      <c r="K18" s="45">
        <v>0.07555333333333336</v>
      </c>
      <c r="L18" s="45">
        <v>0.8505533333333333</v>
      </c>
    </row>
    <row r="19" spans="1:12" s="1" customFormat="1" ht="12.75" customHeight="1">
      <c r="A19" s="1" t="s">
        <v>313</v>
      </c>
      <c r="B19" s="33">
        <v>3</v>
      </c>
      <c r="C19" s="45">
        <v>3.5624716666666667</v>
      </c>
      <c r="D19" s="45">
        <v>2.023958153153153</v>
      </c>
      <c r="E19" s="45">
        <v>1.587471666666667</v>
      </c>
      <c r="F19" s="45">
        <v>0.7041383333333333</v>
      </c>
      <c r="G19" s="45">
        <v>0.4374716666666667</v>
      </c>
      <c r="H19" s="45">
        <v>0.2974716666666668</v>
      </c>
      <c r="I19" s="45">
        <v>1.4374716666666667</v>
      </c>
      <c r="J19" s="45">
        <v>4.537471666666667</v>
      </c>
      <c r="K19" s="45">
        <v>0.0624716666666667</v>
      </c>
      <c r="L19" s="45">
        <v>0.8374716666666666</v>
      </c>
    </row>
    <row r="20" spans="1:12" s="1" customFormat="1" ht="12.75" customHeight="1">
      <c r="A20" s="1" t="s">
        <v>314</v>
      </c>
      <c r="B20" s="33">
        <v>4</v>
      </c>
      <c r="C20" s="45">
        <v>3.4321350000000006</v>
      </c>
      <c r="D20" s="45">
        <v>2.020873738738739</v>
      </c>
      <c r="E20" s="45">
        <v>1.4654683333333338</v>
      </c>
      <c r="F20" s="45">
        <v>0.5288016666666667</v>
      </c>
      <c r="G20" s="45">
        <v>0.41546833333333344</v>
      </c>
      <c r="H20" s="45">
        <v>0.29546833333333344</v>
      </c>
      <c r="I20" s="45">
        <v>1.3154683333333335</v>
      </c>
      <c r="J20" s="45">
        <v>4.415468333333333</v>
      </c>
      <c r="K20" s="45">
        <v>0</v>
      </c>
      <c r="L20" s="45">
        <v>0.7154683333333333</v>
      </c>
    </row>
    <row r="21" spans="1:12" s="1" customFormat="1" ht="12.75" customHeight="1">
      <c r="A21" s="1" t="s">
        <v>315</v>
      </c>
      <c r="B21" s="33">
        <v>5</v>
      </c>
      <c r="C21" s="46" t="s">
        <v>316</v>
      </c>
      <c r="D21" s="46" t="s">
        <v>317</v>
      </c>
      <c r="E21" s="46" t="s">
        <v>318</v>
      </c>
      <c r="F21" s="46">
        <v>0.51</v>
      </c>
      <c r="G21" s="46" t="s">
        <v>319</v>
      </c>
      <c r="H21" s="46" t="s">
        <v>320</v>
      </c>
      <c r="I21" s="46" t="s">
        <v>321</v>
      </c>
      <c r="J21" s="46" t="s">
        <v>322</v>
      </c>
      <c r="K21" s="46" t="s">
        <v>323</v>
      </c>
      <c r="L21" s="46" t="s">
        <v>324</v>
      </c>
    </row>
    <row r="22" spans="1:12" s="1" customFormat="1" ht="12.75" customHeight="1">
      <c r="A22" s="6" t="s">
        <v>325</v>
      </c>
      <c r="B22" s="7">
        <v>1</v>
      </c>
      <c r="C22" s="24">
        <v>3.308860833333334</v>
      </c>
      <c r="D22" s="24">
        <v>1.9570590315315317</v>
      </c>
      <c r="E22" s="24">
        <v>1.3421941666666672</v>
      </c>
      <c r="F22" s="24">
        <v>0.5121941666666668</v>
      </c>
      <c r="G22" s="24">
        <v>0.39219416666666673</v>
      </c>
      <c r="H22" s="24">
        <v>0.17219416666666687</v>
      </c>
      <c r="I22" s="24">
        <v>1.1921941666666669</v>
      </c>
      <c r="J22" s="24">
        <v>4.2921941666666665</v>
      </c>
      <c r="K22" s="24">
        <v>0.004694166666666777</v>
      </c>
      <c r="L22" s="24">
        <v>0.5921941666666667</v>
      </c>
    </row>
    <row r="23" spans="1:12" s="1" customFormat="1" ht="12.75" customHeight="1">
      <c r="A23" s="6" t="s">
        <v>326</v>
      </c>
      <c r="B23" s="7">
        <v>2</v>
      </c>
      <c r="C23" s="24">
        <v>3.425281666666667</v>
      </c>
      <c r="D23" s="24">
        <v>1.9281645495495496</v>
      </c>
      <c r="E23" s="24">
        <v>1.4619483333333338</v>
      </c>
      <c r="F23" s="24">
        <v>0.578615</v>
      </c>
      <c r="G23" s="24">
        <v>0.3119483333333334</v>
      </c>
      <c r="H23" s="24">
        <v>0.17194833333333348</v>
      </c>
      <c r="I23" s="24">
        <v>1.3119483333333335</v>
      </c>
      <c r="J23" s="24">
        <v>4.411948333333333</v>
      </c>
      <c r="K23" s="24">
        <v>0.12444833333333338</v>
      </c>
      <c r="L23" s="24">
        <v>0.7119483333333333</v>
      </c>
    </row>
    <row r="24" spans="1:12" s="1" customFormat="1" ht="12.75" customHeight="1">
      <c r="A24" s="6" t="s">
        <v>327</v>
      </c>
      <c r="B24" s="7">
        <v>3</v>
      </c>
      <c r="C24" s="24">
        <v>3.3183066666666665</v>
      </c>
      <c r="D24" s="24">
        <v>1.9153787387387387</v>
      </c>
      <c r="E24" s="24">
        <v>1.3599733333333335</v>
      </c>
      <c r="F24" s="24">
        <v>0.4233066666666666</v>
      </c>
      <c r="G24" s="24">
        <v>0.3099733333333333</v>
      </c>
      <c r="H24" s="24">
        <v>0.18997333333333333</v>
      </c>
      <c r="I24" s="24">
        <v>1.2099733333333331</v>
      </c>
      <c r="J24" s="24">
        <v>4.309973333333333</v>
      </c>
      <c r="K24" s="24">
        <v>0.022473333333333234</v>
      </c>
      <c r="L24" s="24">
        <v>0.6099733333333331</v>
      </c>
    </row>
    <row r="25" spans="1:12" s="1" customFormat="1" ht="12.75" customHeight="1">
      <c r="A25" s="6" t="s">
        <v>328</v>
      </c>
      <c r="B25" s="7">
        <v>4</v>
      </c>
      <c r="C25" s="27" t="s">
        <v>329</v>
      </c>
      <c r="D25" s="27" t="s">
        <v>330</v>
      </c>
      <c r="E25" s="27" t="s">
        <v>331</v>
      </c>
      <c r="F25" s="27" t="s">
        <v>332</v>
      </c>
      <c r="G25" s="27" t="s">
        <v>333</v>
      </c>
      <c r="H25" s="27" t="s">
        <v>334</v>
      </c>
      <c r="I25" s="27" t="s">
        <v>335</v>
      </c>
      <c r="J25" s="27" t="s">
        <v>336</v>
      </c>
      <c r="K25" s="27" t="s">
        <v>337</v>
      </c>
      <c r="L25" s="27" t="s">
        <v>338</v>
      </c>
    </row>
    <row r="26" spans="1:12" s="1" customFormat="1" ht="12.75" customHeight="1">
      <c r="A26" s="1" t="s">
        <v>339</v>
      </c>
      <c r="B26" s="33">
        <v>1</v>
      </c>
      <c r="C26" s="45">
        <v>3.439089166666667</v>
      </c>
      <c r="D26" s="45">
        <v>1.856116193693694</v>
      </c>
      <c r="E26" s="45">
        <v>1.3874225000000004</v>
      </c>
      <c r="F26" s="45">
        <v>0.5424225000000001</v>
      </c>
      <c r="G26" s="45">
        <v>0.42908916666666685</v>
      </c>
      <c r="H26" s="45">
        <v>0.18908916666666686</v>
      </c>
      <c r="I26" s="45">
        <v>1.3290891666666669</v>
      </c>
      <c r="J26" s="45">
        <v>4.4290891666666665</v>
      </c>
      <c r="K26" s="45">
        <v>0.14158916666666677</v>
      </c>
      <c r="L26" s="45">
        <v>0.7290891666666667</v>
      </c>
    </row>
    <row r="27" spans="1:12" s="1" customFormat="1" ht="12.75" customHeight="1">
      <c r="A27" s="1" t="s">
        <v>340</v>
      </c>
      <c r="B27" s="33">
        <v>2</v>
      </c>
      <c r="C27" s="45">
        <v>3.2803358333333335</v>
      </c>
      <c r="D27" s="45">
        <v>1.8151556531531532</v>
      </c>
      <c r="E27" s="45">
        <v>1.378669166666667</v>
      </c>
      <c r="F27" s="45">
        <v>0.5486691666666668</v>
      </c>
      <c r="G27" s="45">
        <v>0.42866916666666666</v>
      </c>
      <c r="H27" s="45">
        <v>0.0886691666666668</v>
      </c>
      <c r="I27" s="45">
        <v>1.2286691666666667</v>
      </c>
      <c r="J27" s="45">
        <v>4.328669166666666</v>
      </c>
      <c r="K27" s="45">
        <v>0.0411691666666667</v>
      </c>
      <c r="L27" s="45">
        <v>0.6286691666666666</v>
      </c>
    </row>
    <row r="28" spans="1:12" s="1" customFormat="1" ht="12.75" customHeight="1">
      <c r="A28" s="1" t="s">
        <v>341</v>
      </c>
      <c r="B28" s="33">
        <v>3</v>
      </c>
      <c r="C28" s="45">
        <v>3.0903416666666668</v>
      </c>
      <c r="D28" s="45">
        <v>1.7062876126126123</v>
      </c>
      <c r="E28" s="45">
        <v>1.3020083333333332</v>
      </c>
      <c r="F28" s="45">
        <v>0.32700833333333323</v>
      </c>
      <c r="G28" s="45">
        <v>0.2603416666666666</v>
      </c>
      <c r="H28" s="45">
        <v>0.04034166666666672</v>
      </c>
      <c r="I28" s="45">
        <v>1.0603416666666665</v>
      </c>
      <c r="J28" s="45">
        <v>4.160341666666667</v>
      </c>
      <c r="K28" s="45">
        <v>0</v>
      </c>
      <c r="L28" s="45">
        <v>0.46034166666666654</v>
      </c>
    </row>
    <row r="29" spans="1:12" s="1" customFormat="1" ht="12.75" customHeight="1">
      <c r="A29" s="6" t="s">
        <v>342</v>
      </c>
      <c r="B29" s="7" t="s">
        <v>343</v>
      </c>
      <c r="C29" s="24">
        <v>3.301904166666666</v>
      </c>
      <c r="D29" s="24">
        <v>1.5505528153153154</v>
      </c>
      <c r="E29" s="24">
        <v>1.2602375000000001</v>
      </c>
      <c r="F29" s="24">
        <v>0.41523750000000004</v>
      </c>
      <c r="G29" s="24">
        <v>0.20190416666666666</v>
      </c>
      <c r="H29" s="24">
        <v>0.18190416666666676</v>
      </c>
      <c r="I29" s="24">
        <v>1.2019041666666666</v>
      </c>
      <c r="J29" s="24">
        <v>4.301904166666667</v>
      </c>
      <c r="K29" s="24">
        <v>0.014404166666666662</v>
      </c>
      <c r="L29" s="24">
        <v>0.6019041666666666</v>
      </c>
    </row>
    <row r="30" spans="1:12" s="1" customFormat="1" ht="12.75" customHeight="1">
      <c r="A30" s="1" t="s">
        <v>344</v>
      </c>
      <c r="B30" s="33">
        <v>1</v>
      </c>
      <c r="C30" s="45">
        <v>3.174441666666667</v>
      </c>
      <c r="D30" s="45">
        <v>1.675657882882883</v>
      </c>
      <c r="E30" s="45">
        <v>1.2094416666666672</v>
      </c>
      <c r="F30" s="45">
        <v>0.3794416666666668</v>
      </c>
      <c r="G30" s="45">
        <v>0.2594416666666667</v>
      </c>
      <c r="H30" s="45">
        <v>0.03944166666666682</v>
      </c>
      <c r="I30" s="45">
        <v>1.0594416666666668</v>
      </c>
      <c r="J30" s="45">
        <v>4.159441666666666</v>
      </c>
      <c r="K30" s="45">
        <v>0</v>
      </c>
      <c r="L30" s="45">
        <v>0.45944166666666664</v>
      </c>
    </row>
    <row r="31" spans="1:12" s="1" customFormat="1" ht="12.75" customHeight="1">
      <c r="A31" s="1" t="s">
        <v>345</v>
      </c>
      <c r="B31" s="33">
        <v>2</v>
      </c>
      <c r="C31" s="45">
        <v>3.3670900000000006</v>
      </c>
      <c r="D31" s="45">
        <v>1.8666395495495496</v>
      </c>
      <c r="E31" s="45">
        <v>1.4004233333333338</v>
      </c>
      <c r="F31" s="45">
        <v>0.4637566666666667</v>
      </c>
      <c r="G31" s="45">
        <v>0.25042333333333333</v>
      </c>
      <c r="H31" s="45">
        <v>0.23042333333333342</v>
      </c>
      <c r="I31" s="45">
        <v>1.2504233333333334</v>
      </c>
      <c r="J31" s="45">
        <v>4.350423333333333</v>
      </c>
      <c r="K31" s="45">
        <v>0.12542333333333333</v>
      </c>
      <c r="L31" s="45">
        <v>0.6504233333333332</v>
      </c>
    </row>
    <row r="32" spans="1:12" s="1" customFormat="1" ht="12.75" customHeight="1">
      <c r="A32" s="1" t="s">
        <v>346</v>
      </c>
      <c r="B32" s="33">
        <v>3</v>
      </c>
      <c r="C32" s="45">
        <v>3.1753083333333327</v>
      </c>
      <c r="D32" s="45">
        <v>1.640938963963964</v>
      </c>
      <c r="E32" s="45">
        <v>1.201975</v>
      </c>
      <c r="F32" s="45">
        <v>0.35697499999999993</v>
      </c>
      <c r="G32" s="45">
        <v>0.24364166666666665</v>
      </c>
      <c r="H32" s="45">
        <v>0.12364166666666665</v>
      </c>
      <c r="I32" s="45">
        <v>1.1436416666666664</v>
      </c>
      <c r="J32" s="45">
        <v>4.243641666666666</v>
      </c>
      <c r="K32" s="45">
        <v>0.018641666666666556</v>
      </c>
      <c r="L32" s="45">
        <v>0.5436416666666665</v>
      </c>
    </row>
    <row r="33" spans="1:12" s="1" customFormat="1" ht="12.75" customHeight="1">
      <c r="A33" s="36" t="s">
        <v>347</v>
      </c>
      <c r="B33" s="37">
        <v>4</v>
      </c>
      <c r="C33" s="45">
        <v>3.2633124999999996</v>
      </c>
      <c r="D33" s="45">
        <v>1.7289431306306309</v>
      </c>
      <c r="E33" s="45">
        <v>1.289979166666667</v>
      </c>
      <c r="F33" s="45">
        <v>0.4449791666666667</v>
      </c>
      <c r="G33" s="45">
        <v>0.3316458333333334</v>
      </c>
      <c r="H33" s="45">
        <v>0.21164583333333342</v>
      </c>
      <c r="I33" s="45">
        <v>1.2316458333333333</v>
      </c>
      <c r="J33" s="45">
        <v>4.331645833333333</v>
      </c>
      <c r="K33" s="45">
        <v>0.10664583333333333</v>
      </c>
      <c r="L33" s="45">
        <v>0.6316458333333332</v>
      </c>
    </row>
    <row r="34" spans="2:12" ht="15.7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</row>
  </sheetData>
  <mergeCells count="1">
    <mergeCell ref="A2:L2"/>
  </mergeCells>
  <conditionalFormatting sqref="A4:L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3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0.421875" style="1" customWidth="1"/>
    <col min="7" max="7" width="11.140625" style="1" customWidth="1"/>
    <col min="8" max="8" width="10.421875" style="1" customWidth="1"/>
    <col min="9" max="9" width="9.421875" style="1" customWidth="1"/>
    <col min="10" max="10" width="7.28125" style="1" customWidth="1"/>
    <col min="11" max="11" width="8.28125" style="1" customWidth="1"/>
    <col min="12" max="12" width="9.28125" style="1" customWidth="1"/>
    <col min="13" max="13" width="11.00390625" style="1" customWidth="1"/>
    <col min="14" max="14" width="18.28125" style="1" customWidth="1"/>
    <col min="15" max="256" width="9.00390625" style="0" customWidth="1"/>
  </cols>
  <sheetData>
    <row r="1" ht="19.5">
      <c r="A1" s="2" t="s">
        <v>348</v>
      </c>
    </row>
    <row r="2" spans="1:14" ht="16.5" customHeight="1">
      <c r="A2" s="23" t="s">
        <v>349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0.75">
      <c r="A3" s="5" t="s">
        <v>350</v>
      </c>
      <c r="B3" s="5" t="s">
        <v>351</v>
      </c>
      <c r="C3" s="5" t="s">
        <v>352</v>
      </c>
      <c r="D3" s="5" t="s">
        <v>353</v>
      </c>
      <c r="E3" s="5" t="s">
        <v>354</v>
      </c>
      <c r="F3" s="5" t="s">
        <v>355</v>
      </c>
      <c r="G3" s="5" t="s">
        <v>356</v>
      </c>
      <c r="H3" s="5" t="s">
        <v>357</v>
      </c>
      <c r="I3" s="5" t="s">
        <v>358</v>
      </c>
      <c r="J3" s="5" t="s">
        <v>359</v>
      </c>
      <c r="K3" s="5" t="s">
        <v>360</v>
      </c>
      <c r="L3" s="5" t="s">
        <v>361</v>
      </c>
      <c r="M3" s="5" t="s">
        <v>362</v>
      </c>
      <c r="N3" s="5" t="s">
        <v>363</v>
      </c>
    </row>
    <row r="4" spans="1:14" s="1" customFormat="1" ht="12.75" customHeight="1">
      <c r="A4" s="6" t="s">
        <v>364</v>
      </c>
      <c r="B4" s="7">
        <v>1</v>
      </c>
      <c r="C4" s="8">
        <v>265</v>
      </c>
      <c r="D4" s="8">
        <v>1221</v>
      </c>
      <c r="E4" s="8">
        <v>1265</v>
      </c>
      <c r="F4" s="8">
        <v>7070</v>
      </c>
      <c r="G4" s="8">
        <v>55987</v>
      </c>
      <c r="H4" s="8">
        <v>7734</v>
      </c>
      <c r="I4" s="8">
        <v>0</v>
      </c>
      <c r="J4" s="8">
        <v>19</v>
      </c>
      <c r="K4" s="8">
        <v>0</v>
      </c>
      <c r="L4" s="8">
        <v>283</v>
      </c>
      <c r="M4" s="8">
        <f>SUM(C4:L4)</f>
        <v>73844</v>
      </c>
      <c r="N4" s="9">
        <f>SUM(M4:M5)</f>
        <v>77538</v>
      </c>
    </row>
    <row r="5" spans="1:14" s="1" customFormat="1" ht="12.75" customHeight="1">
      <c r="A5" s="6" t="s">
        <v>365</v>
      </c>
      <c r="B5" s="7">
        <v>2</v>
      </c>
      <c r="C5" s="8">
        <v>0</v>
      </c>
      <c r="D5" s="8">
        <v>0</v>
      </c>
      <c r="E5" s="8">
        <v>0</v>
      </c>
      <c r="F5" s="8">
        <v>87</v>
      </c>
      <c r="G5" s="8">
        <v>3244</v>
      </c>
      <c r="H5" s="8">
        <v>363</v>
      </c>
      <c r="I5" s="8">
        <v>0</v>
      </c>
      <c r="J5" s="8">
        <v>0</v>
      </c>
      <c r="K5" s="8">
        <v>0</v>
      </c>
      <c r="L5" s="8">
        <v>0</v>
      </c>
      <c r="M5" s="8">
        <f aca="true" t="shared" si="0" ref="M5:M33">SUM(C5:L5)</f>
        <v>3694</v>
      </c>
      <c r="N5" s="9"/>
    </row>
    <row r="6" spans="1:14" s="1" customFormat="1" ht="12.75" customHeight="1">
      <c r="A6" s="1" t="s">
        <v>366</v>
      </c>
      <c r="B6" s="33">
        <v>1</v>
      </c>
      <c r="C6" s="34">
        <v>332</v>
      </c>
      <c r="D6" s="34">
        <v>1271</v>
      </c>
      <c r="E6" s="34">
        <v>603</v>
      </c>
      <c r="F6" s="34">
        <v>1156</v>
      </c>
      <c r="G6" s="34">
        <v>460</v>
      </c>
      <c r="H6" s="34">
        <v>6</v>
      </c>
      <c r="I6" s="34">
        <v>0</v>
      </c>
      <c r="J6" s="34">
        <v>0</v>
      </c>
      <c r="K6" s="34">
        <v>0</v>
      </c>
      <c r="L6" s="34">
        <v>0</v>
      </c>
      <c r="M6" s="13">
        <f t="shared" si="0"/>
        <v>3828</v>
      </c>
      <c r="N6" s="14">
        <f>SUM(M6:M7)</f>
        <v>15050</v>
      </c>
    </row>
    <row r="7" spans="1:14" s="1" customFormat="1" ht="12.75" customHeight="1">
      <c r="A7" s="1" t="s">
        <v>367</v>
      </c>
      <c r="B7" s="33">
        <v>2</v>
      </c>
      <c r="C7" s="34">
        <v>0</v>
      </c>
      <c r="D7" s="34">
        <v>0</v>
      </c>
      <c r="E7" s="34">
        <v>5</v>
      </c>
      <c r="F7" s="34">
        <v>591</v>
      </c>
      <c r="G7" s="34">
        <v>7005</v>
      </c>
      <c r="H7" s="34">
        <v>3475</v>
      </c>
      <c r="I7" s="34">
        <v>0</v>
      </c>
      <c r="J7" s="34">
        <v>0</v>
      </c>
      <c r="K7" s="34">
        <v>146</v>
      </c>
      <c r="L7" s="34">
        <v>0</v>
      </c>
      <c r="M7" s="13">
        <f t="shared" si="0"/>
        <v>11222</v>
      </c>
      <c r="N7" s="14"/>
    </row>
    <row r="8" spans="1:14" s="1" customFormat="1" ht="12.75" customHeight="1">
      <c r="A8" s="6" t="s">
        <v>368</v>
      </c>
      <c r="B8" s="7" t="s">
        <v>369</v>
      </c>
      <c r="C8" s="8">
        <v>101</v>
      </c>
      <c r="D8" s="8">
        <v>220</v>
      </c>
      <c r="E8" s="8">
        <v>301</v>
      </c>
      <c r="F8" s="8">
        <v>741</v>
      </c>
      <c r="G8" s="8">
        <v>263</v>
      </c>
      <c r="H8" s="8">
        <v>6</v>
      </c>
      <c r="I8" s="8">
        <v>0</v>
      </c>
      <c r="J8" s="8">
        <v>135</v>
      </c>
      <c r="K8" s="8">
        <v>0</v>
      </c>
      <c r="L8" s="8">
        <v>262</v>
      </c>
      <c r="M8" s="8">
        <f t="shared" si="0"/>
        <v>2029</v>
      </c>
      <c r="N8" s="9">
        <f>SUM(M8)</f>
        <v>2029</v>
      </c>
    </row>
    <row r="9" spans="1:14" s="1" customFormat="1" ht="12.75" customHeight="1">
      <c r="A9" s="1" t="s">
        <v>370</v>
      </c>
      <c r="B9" s="33">
        <v>1</v>
      </c>
      <c r="C9" s="34">
        <v>2588</v>
      </c>
      <c r="D9" s="34">
        <v>2956</v>
      </c>
      <c r="E9" s="34">
        <v>1766</v>
      </c>
      <c r="F9" s="34">
        <v>4947</v>
      </c>
      <c r="G9" s="34">
        <v>32384</v>
      </c>
      <c r="H9" s="34">
        <v>15970</v>
      </c>
      <c r="I9" s="34">
        <v>0</v>
      </c>
      <c r="J9" s="34">
        <v>132</v>
      </c>
      <c r="K9" s="34">
        <v>94</v>
      </c>
      <c r="L9" s="34">
        <v>0</v>
      </c>
      <c r="M9" s="13">
        <f t="shared" si="0"/>
        <v>60837</v>
      </c>
      <c r="N9" s="14">
        <f>SUM(M9:M10)</f>
        <v>60837</v>
      </c>
    </row>
    <row r="10" spans="1:14" s="1" customFormat="1" ht="12.75" customHeight="1">
      <c r="A10" s="1" t="s">
        <v>371</v>
      </c>
      <c r="B10" s="33">
        <v>2</v>
      </c>
      <c r="C10" s="46" t="s">
        <v>372</v>
      </c>
      <c r="D10" s="46" t="s">
        <v>373</v>
      </c>
      <c r="E10" s="46" t="s">
        <v>374</v>
      </c>
      <c r="F10" s="46" t="s">
        <v>375</v>
      </c>
      <c r="G10" s="46" t="s">
        <v>376</v>
      </c>
      <c r="H10" s="46" t="s">
        <v>377</v>
      </c>
      <c r="I10" s="46" t="s">
        <v>378</v>
      </c>
      <c r="J10" s="46" t="s">
        <v>379</v>
      </c>
      <c r="K10" s="46" t="s">
        <v>380</v>
      </c>
      <c r="L10" s="46" t="s">
        <v>381</v>
      </c>
      <c r="M10" s="13">
        <f t="shared" si="0"/>
        <v>0</v>
      </c>
      <c r="N10" s="14"/>
    </row>
    <row r="11" spans="1:14" s="1" customFormat="1" ht="12.75" customHeight="1">
      <c r="A11" s="6" t="s">
        <v>382</v>
      </c>
      <c r="B11" s="7" t="s">
        <v>383</v>
      </c>
      <c r="C11" s="8">
        <v>251</v>
      </c>
      <c r="D11" s="8">
        <v>875</v>
      </c>
      <c r="E11" s="8">
        <v>780</v>
      </c>
      <c r="F11" s="8">
        <v>1635</v>
      </c>
      <c r="G11" s="8">
        <v>1678</v>
      </c>
      <c r="H11" s="8">
        <v>1560</v>
      </c>
      <c r="I11" s="8">
        <v>0</v>
      </c>
      <c r="J11" s="8">
        <v>0</v>
      </c>
      <c r="K11" s="8">
        <v>3</v>
      </c>
      <c r="L11" s="8">
        <v>303</v>
      </c>
      <c r="M11" s="8">
        <f t="shared" si="0"/>
        <v>7085</v>
      </c>
      <c r="N11" s="9">
        <f>SUM(M11:M12)</f>
        <v>7085</v>
      </c>
    </row>
    <row r="12" spans="1:14" s="1" customFormat="1" ht="12.75" customHeight="1">
      <c r="A12" s="6" t="s">
        <v>384</v>
      </c>
      <c r="B12" s="7" t="s">
        <v>385</v>
      </c>
      <c r="C12" s="27" t="s">
        <v>386</v>
      </c>
      <c r="D12" s="27" t="s">
        <v>387</v>
      </c>
      <c r="E12" s="27" t="s">
        <v>388</v>
      </c>
      <c r="F12" s="27" t="s">
        <v>389</v>
      </c>
      <c r="G12" s="27" t="s">
        <v>390</v>
      </c>
      <c r="H12" s="27" t="s">
        <v>391</v>
      </c>
      <c r="I12" s="27" t="s">
        <v>392</v>
      </c>
      <c r="J12" s="27" t="s">
        <v>393</v>
      </c>
      <c r="K12" s="27" t="s">
        <v>394</v>
      </c>
      <c r="L12" s="27" t="s">
        <v>395</v>
      </c>
      <c r="M12" s="8">
        <f t="shared" si="0"/>
        <v>0</v>
      </c>
      <c r="N12" s="9"/>
    </row>
    <row r="13" spans="1:14" s="1" customFormat="1" ht="12.75" customHeight="1">
      <c r="A13" s="1" t="s">
        <v>396</v>
      </c>
      <c r="B13" s="33">
        <v>1</v>
      </c>
      <c r="C13" s="34">
        <v>9</v>
      </c>
      <c r="D13" s="34">
        <v>7</v>
      </c>
      <c r="E13" s="34">
        <v>8</v>
      </c>
      <c r="F13" s="34">
        <v>1349</v>
      </c>
      <c r="G13" s="34">
        <v>12155</v>
      </c>
      <c r="H13" s="34">
        <v>4803</v>
      </c>
      <c r="I13" s="34">
        <v>0</v>
      </c>
      <c r="J13" s="34">
        <v>0</v>
      </c>
      <c r="K13" s="34">
        <v>0</v>
      </c>
      <c r="L13" s="34">
        <v>0</v>
      </c>
      <c r="M13" s="13">
        <f t="shared" si="0"/>
        <v>18331</v>
      </c>
      <c r="N13" s="14">
        <f>SUM(M13)</f>
        <v>18331</v>
      </c>
    </row>
    <row r="14" spans="1:14" s="1" customFormat="1" ht="12.75" customHeight="1">
      <c r="A14" s="6" t="s">
        <v>397</v>
      </c>
      <c r="B14" s="7">
        <v>1</v>
      </c>
      <c r="C14" s="8">
        <v>4065</v>
      </c>
      <c r="D14" s="8">
        <v>5879</v>
      </c>
      <c r="E14" s="8">
        <v>3003</v>
      </c>
      <c r="F14" s="8">
        <v>7889</v>
      </c>
      <c r="G14" s="8">
        <v>13333</v>
      </c>
      <c r="H14" s="8">
        <v>2198</v>
      </c>
      <c r="I14" s="8">
        <v>2</v>
      </c>
      <c r="J14" s="8">
        <v>5</v>
      </c>
      <c r="K14" s="8">
        <v>1111</v>
      </c>
      <c r="L14" s="8">
        <v>292</v>
      </c>
      <c r="M14" s="8">
        <f t="shared" si="0"/>
        <v>37777</v>
      </c>
      <c r="N14" s="9">
        <f>SUM(M14:M16)</f>
        <v>88859</v>
      </c>
    </row>
    <row r="15" spans="1:14" s="1" customFormat="1" ht="12.75" customHeight="1">
      <c r="A15" s="6" t="s">
        <v>398</v>
      </c>
      <c r="B15" s="7">
        <v>2</v>
      </c>
      <c r="C15" s="8">
        <v>786</v>
      </c>
      <c r="D15" s="8">
        <v>1500</v>
      </c>
      <c r="E15" s="8">
        <v>1422</v>
      </c>
      <c r="F15" s="8">
        <v>4006</v>
      </c>
      <c r="G15" s="8">
        <v>14284</v>
      </c>
      <c r="H15" s="8">
        <v>5915</v>
      </c>
      <c r="I15" s="8">
        <v>0</v>
      </c>
      <c r="J15" s="8">
        <v>5</v>
      </c>
      <c r="K15" s="8">
        <v>10625</v>
      </c>
      <c r="L15" s="8">
        <v>399</v>
      </c>
      <c r="M15" s="8">
        <f t="shared" si="0"/>
        <v>38942</v>
      </c>
      <c r="N15" s="9"/>
    </row>
    <row r="16" spans="1:14" s="1" customFormat="1" ht="12.75" customHeight="1">
      <c r="A16" s="6" t="s">
        <v>399</v>
      </c>
      <c r="B16" s="7">
        <v>3</v>
      </c>
      <c r="C16" s="8">
        <v>0</v>
      </c>
      <c r="D16" s="8">
        <v>2</v>
      </c>
      <c r="E16" s="8">
        <v>0</v>
      </c>
      <c r="F16" s="8">
        <v>236</v>
      </c>
      <c r="G16" s="8">
        <v>9784</v>
      </c>
      <c r="H16" s="8">
        <v>2094</v>
      </c>
      <c r="I16" s="8">
        <v>0</v>
      </c>
      <c r="J16" s="8">
        <v>0</v>
      </c>
      <c r="K16" s="8">
        <v>24</v>
      </c>
      <c r="L16" s="8">
        <v>0</v>
      </c>
      <c r="M16" s="8">
        <f t="shared" si="0"/>
        <v>12140</v>
      </c>
      <c r="N16" s="9"/>
    </row>
    <row r="17" spans="1:14" s="1" customFormat="1" ht="12.75" customHeight="1">
      <c r="A17" s="1" t="s">
        <v>400</v>
      </c>
      <c r="B17" s="33">
        <v>1</v>
      </c>
      <c r="C17" s="34">
        <v>1358</v>
      </c>
      <c r="D17" s="34">
        <v>1772</v>
      </c>
      <c r="E17" s="34">
        <v>746</v>
      </c>
      <c r="F17" s="34">
        <v>3200</v>
      </c>
      <c r="G17" s="34">
        <v>6854</v>
      </c>
      <c r="H17" s="34">
        <v>13151</v>
      </c>
      <c r="I17" s="34">
        <v>0</v>
      </c>
      <c r="J17" s="34">
        <v>0</v>
      </c>
      <c r="K17" s="34">
        <v>35312</v>
      </c>
      <c r="L17" s="34">
        <v>2499</v>
      </c>
      <c r="M17" s="13">
        <f t="shared" si="0"/>
        <v>64892</v>
      </c>
      <c r="N17" s="14">
        <f>SUM(M17:M21)</f>
        <v>316535</v>
      </c>
    </row>
    <row r="18" spans="1:14" s="1" customFormat="1" ht="12.75" customHeight="1">
      <c r="A18" s="1" t="s">
        <v>401</v>
      </c>
      <c r="B18" s="33">
        <v>2</v>
      </c>
      <c r="C18" s="34">
        <v>2220</v>
      </c>
      <c r="D18" s="34">
        <v>3945</v>
      </c>
      <c r="E18" s="34">
        <v>3145</v>
      </c>
      <c r="F18" s="34">
        <v>9692</v>
      </c>
      <c r="G18" s="34">
        <v>38024</v>
      </c>
      <c r="H18" s="34">
        <v>56780</v>
      </c>
      <c r="I18" s="34">
        <v>1155</v>
      </c>
      <c r="J18" s="34">
        <v>586</v>
      </c>
      <c r="K18" s="34">
        <v>3470</v>
      </c>
      <c r="L18" s="34">
        <v>1593</v>
      </c>
      <c r="M18" s="13">
        <f t="shared" si="0"/>
        <v>120610</v>
      </c>
      <c r="N18" s="14"/>
    </row>
    <row r="19" spans="1:14" s="1" customFormat="1" ht="12.75" customHeight="1">
      <c r="A19" s="1" t="s">
        <v>402</v>
      </c>
      <c r="B19" s="33">
        <v>3</v>
      </c>
      <c r="C19" s="34">
        <v>1780</v>
      </c>
      <c r="D19" s="34">
        <v>4386</v>
      </c>
      <c r="E19" s="34">
        <v>1718</v>
      </c>
      <c r="F19" s="34">
        <v>4608</v>
      </c>
      <c r="G19" s="34">
        <v>26758</v>
      </c>
      <c r="H19" s="34">
        <v>39638</v>
      </c>
      <c r="I19" s="34">
        <v>0</v>
      </c>
      <c r="J19" s="34">
        <v>510</v>
      </c>
      <c r="K19" s="34">
        <v>676</v>
      </c>
      <c r="L19" s="34">
        <v>7190</v>
      </c>
      <c r="M19" s="13">
        <f t="shared" si="0"/>
        <v>87264</v>
      </c>
      <c r="N19" s="14"/>
    </row>
    <row r="20" spans="1:14" s="1" customFormat="1" ht="12.75" customHeight="1">
      <c r="A20" s="1" t="s">
        <v>403</v>
      </c>
      <c r="B20" s="33">
        <v>4</v>
      </c>
      <c r="C20" s="34">
        <v>2203</v>
      </c>
      <c r="D20" s="34">
        <v>4912</v>
      </c>
      <c r="E20" s="34">
        <v>1793</v>
      </c>
      <c r="F20" s="34">
        <v>8940</v>
      </c>
      <c r="G20" s="34">
        <v>19027</v>
      </c>
      <c r="H20" s="34">
        <v>3188</v>
      </c>
      <c r="I20" s="34">
        <v>0</v>
      </c>
      <c r="J20" s="34">
        <v>1083</v>
      </c>
      <c r="K20" s="34">
        <v>0</v>
      </c>
      <c r="L20" s="34">
        <v>2623</v>
      </c>
      <c r="M20" s="13">
        <f t="shared" si="0"/>
        <v>43769</v>
      </c>
      <c r="N20" s="14"/>
    </row>
    <row r="21" spans="1:14" s="1" customFormat="1" ht="12.75" customHeight="1">
      <c r="A21" s="1" t="s">
        <v>404</v>
      </c>
      <c r="B21" s="33">
        <v>5</v>
      </c>
      <c r="C21" s="46" t="s">
        <v>405</v>
      </c>
      <c r="D21" s="46" t="s">
        <v>406</v>
      </c>
      <c r="E21" s="46" t="s">
        <v>407</v>
      </c>
      <c r="F21" s="46" t="s">
        <v>408</v>
      </c>
      <c r="G21" s="46" t="s">
        <v>409</v>
      </c>
      <c r="H21" s="46" t="s">
        <v>410</v>
      </c>
      <c r="I21" s="46" t="s">
        <v>411</v>
      </c>
      <c r="J21" s="46" t="s">
        <v>412</v>
      </c>
      <c r="K21" s="46" t="s">
        <v>413</v>
      </c>
      <c r="L21" s="46" t="s">
        <v>414</v>
      </c>
      <c r="M21" s="13">
        <f t="shared" si="0"/>
        <v>0</v>
      </c>
      <c r="N21" s="14"/>
    </row>
    <row r="22" spans="1:14" s="1" customFormat="1" ht="12.75" customHeight="1">
      <c r="A22" s="6" t="s">
        <v>415</v>
      </c>
      <c r="B22" s="7">
        <v>1</v>
      </c>
      <c r="C22" s="8">
        <v>488</v>
      </c>
      <c r="D22" s="8">
        <v>838</v>
      </c>
      <c r="E22" s="8">
        <v>331</v>
      </c>
      <c r="F22" s="8">
        <v>986</v>
      </c>
      <c r="G22" s="8">
        <v>453</v>
      </c>
      <c r="H22" s="8">
        <v>60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3156</v>
      </c>
      <c r="N22" s="9">
        <f>SUM(M22:M25)</f>
        <v>204962</v>
      </c>
    </row>
    <row r="23" spans="1:14" s="1" customFormat="1" ht="12.75" customHeight="1">
      <c r="A23" s="6" t="s">
        <v>416</v>
      </c>
      <c r="B23" s="7">
        <v>2</v>
      </c>
      <c r="C23" s="8">
        <v>5179</v>
      </c>
      <c r="D23" s="8">
        <v>8432</v>
      </c>
      <c r="E23" s="8">
        <v>5131</v>
      </c>
      <c r="F23" s="8">
        <v>16537</v>
      </c>
      <c r="G23" s="8">
        <v>43870</v>
      </c>
      <c r="H23" s="8">
        <v>20264</v>
      </c>
      <c r="I23" s="8">
        <v>5620</v>
      </c>
      <c r="J23" s="8">
        <v>31</v>
      </c>
      <c r="K23" s="8">
        <v>12601</v>
      </c>
      <c r="L23" s="8">
        <v>4014</v>
      </c>
      <c r="M23" s="8">
        <f t="shared" si="0"/>
        <v>121679</v>
      </c>
      <c r="N23" s="9"/>
    </row>
    <row r="24" spans="1:14" s="1" customFormat="1" ht="12.75" customHeight="1">
      <c r="A24" s="6" t="s">
        <v>417</v>
      </c>
      <c r="B24" s="7">
        <v>3</v>
      </c>
      <c r="C24" s="8">
        <v>2871</v>
      </c>
      <c r="D24" s="8">
        <v>4433</v>
      </c>
      <c r="E24" s="8">
        <v>2164</v>
      </c>
      <c r="F24" s="8">
        <v>11285</v>
      </c>
      <c r="G24" s="8">
        <v>43602</v>
      </c>
      <c r="H24" s="8">
        <v>11842</v>
      </c>
      <c r="I24" s="8">
        <v>19</v>
      </c>
      <c r="J24" s="8">
        <v>0</v>
      </c>
      <c r="K24" s="8">
        <v>422</v>
      </c>
      <c r="L24" s="8">
        <v>3489</v>
      </c>
      <c r="M24" s="8">
        <f t="shared" si="0"/>
        <v>80127</v>
      </c>
      <c r="N24" s="9"/>
    </row>
    <row r="25" spans="1:14" s="1" customFormat="1" ht="12.75" customHeight="1">
      <c r="A25" s="6" t="s">
        <v>418</v>
      </c>
      <c r="B25" s="7">
        <v>4</v>
      </c>
      <c r="C25" s="27" t="s">
        <v>419</v>
      </c>
      <c r="D25" s="27" t="s">
        <v>420</v>
      </c>
      <c r="E25" s="27" t="s">
        <v>421</v>
      </c>
      <c r="F25" s="27" t="s">
        <v>422</v>
      </c>
      <c r="G25" s="27" t="s">
        <v>423</v>
      </c>
      <c r="H25" s="27" t="s">
        <v>424</v>
      </c>
      <c r="I25" s="27" t="s">
        <v>425</v>
      </c>
      <c r="J25" s="27" t="s">
        <v>426</v>
      </c>
      <c r="K25" s="27" t="s">
        <v>427</v>
      </c>
      <c r="L25" s="27" t="s">
        <v>428</v>
      </c>
      <c r="M25" s="8">
        <f t="shared" si="0"/>
        <v>0</v>
      </c>
      <c r="N25" s="9"/>
    </row>
    <row r="26" spans="1:14" s="1" customFormat="1" ht="12.75" customHeight="1">
      <c r="A26" s="1" t="s">
        <v>429</v>
      </c>
      <c r="B26" s="33">
        <v>1</v>
      </c>
      <c r="C26" s="34">
        <v>3248</v>
      </c>
      <c r="D26" s="34">
        <v>5688</v>
      </c>
      <c r="E26" s="34">
        <v>5026</v>
      </c>
      <c r="F26" s="34">
        <v>20251</v>
      </c>
      <c r="G26" s="34">
        <v>76456</v>
      </c>
      <c r="H26" s="34">
        <v>23101</v>
      </c>
      <c r="I26" s="34">
        <v>474</v>
      </c>
      <c r="J26" s="34">
        <v>28</v>
      </c>
      <c r="K26" s="34">
        <v>2002</v>
      </c>
      <c r="L26" s="34">
        <v>3872</v>
      </c>
      <c r="M26" s="13">
        <f t="shared" si="0"/>
        <v>140146</v>
      </c>
      <c r="N26" s="14">
        <f>SUM(M26:M28)</f>
        <v>224292</v>
      </c>
    </row>
    <row r="27" spans="1:14" s="1" customFormat="1" ht="12.75" customHeight="1">
      <c r="A27" s="1" t="s">
        <v>430</v>
      </c>
      <c r="B27" s="33">
        <v>2</v>
      </c>
      <c r="C27" s="34">
        <v>12128</v>
      </c>
      <c r="D27" s="34">
        <v>13375</v>
      </c>
      <c r="E27" s="34">
        <v>8199</v>
      </c>
      <c r="F27" s="34">
        <v>17421</v>
      </c>
      <c r="G27" s="34">
        <v>19191</v>
      </c>
      <c r="H27" s="34">
        <v>2716</v>
      </c>
      <c r="I27" s="34">
        <v>41</v>
      </c>
      <c r="J27" s="34">
        <v>752</v>
      </c>
      <c r="K27" s="34">
        <v>0</v>
      </c>
      <c r="L27" s="34">
        <v>3296</v>
      </c>
      <c r="M27" s="13">
        <f t="shared" si="0"/>
        <v>77119</v>
      </c>
      <c r="N27" s="14"/>
    </row>
    <row r="28" spans="1:14" s="1" customFormat="1" ht="12.75" customHeight="1">
      <c r="A28" s="1" t="s">
        <v>431</v>
      </c>
      <c r="B28" s="33">
        <v>3</v>
      </c>
      <c r="C28" s="34">
        <v>614</v>
      </c>
      <c r="D28" s="34">
        <v>1318</v>
      </c>
      <c r="E28" s="34">
        <v>568</v>
      </c>
      <c r="F28" s="34">
        <v>1808</v>
      </c>
      <c r="G28" s="34">
        <v>1182</v>
      </c>
      <c r="H28" s="34">
        <v>75</v>
      </c>
      <c r="I28" s="34">
        <v>0</v>
      </c>
      <c r="J28" s="34">
        <v>1462</v>
      </c>
      <c r="K28" s="34">
        <v>0</v>
      </c>
      <c r="L28" s="34">
        <v>0</v>
      </c>
      <c r="M28" s="13">
        <f t="shared" si="0"/>
        <v>7027</v>
      </c>
      <c r="N28" s="14"/>
    </row>
    <row r="29" spans="1:14" s="1" customFormat="1" ht="12.75" customHeight="1">
      <c r="A29" s="6" t="s">
        <v>432</v>
      </c>
      <c r="B29" s="7" t="s">
        <v>433</v>
      </c>
      <c r="C29" s="8">
        <v>0</v>
      </c>
      <c r="D29" s="8">
        <v>49</v>
      </c>
      <c r="E29" s="8">
        <v>105</v>
      </c>
      <c r="F29" s="8">
        <v>1230</v>
      </c>
      <c r="G29" s="8">
        <v>4569</v>
      </c>
      <c r="H29" s="8">
        <v>1591</v>
      </c>
      <c r="I29" s="8">
        <v>0</v>
      </c>
      <c r="J29" s="8">
        <v>0</v>
      </c>
      <c r="K29" s="8">
        <v>404</v>
      </c>
      <c r="L29" s="8">
        <v>0</v>
      </c>
      <c r="M29" s="8">
        <f t="shared" si="0"/>
        <v>7948</v>
      </c>
      <c r="N29" s="9">
        <f>SUM(M29)</f>
        <v>7948</v>
      </c>
    </row>
    <row r="30" spans="1:14" s="1" customFormat="1" ht="12.75" customHeight="1">
      <c r="A30" s="1" t="s">
        <v>434</v>
      </c>
      <c r="B30" s="33">
        <v>1</v>
      </c>
      <c r="C30" s="34">
        <v>586</v>
      </c>
      <c r="D30" s="34">
        <v>889</v>
      </c>
      <c r="E30" s="34">
        <v>404</v>
      </c>
      <c r="F30" s="34">
        <v>973</v>
      </c>
      <c r="G30" s="34">
        <v>898</v>
      </c>
      <c r="H30" s="34">
        <v>132</v>
      </c>
      <c r="I30" s="34">
        <v>0</v>
      </c>
      <c r="J30" s="34">
        <v>0</v>
      </c>
      <c r="K30" s="34">
        <v>0</v>
      </c>
      <c r="L30" s="34">
        <v>1177</v>
      </c>
      <c r="M30" s="13">
        <f t="shared" si="0"/>
        <v>5059</v>
      </c>
      <c r="N30" s="14">
        <f>SUM(M30:M33)</f>
        <v>215079</v>
      </c>
    </row>
    <row r="31" spans="1:14" s="1" customFormat="1" ht="12.75" customHeight="1">
      <c r="A31" s="1" t="s">
        <v>435</v>
      </c>
      <c r="B31" s="33">
        <v>2</v>
      </c>
      <c r="C31" s="34">
        <v>199</v>
      </c>
      <c r="D31" s="34">
        <v>765</v>
      </c>
      <c r="E31" s="34">
        <v>544</v>
      </c>
      <c r="F31" s="34">
        <v>2935</v>
      </c>
      <c r="G31" s="34">
        <v>15552</v>
      </c>
      <c r="H31" s="34">
        <v>9683</v>
      </c>
      <c r="I31" s="34">
        <v>0</v>
      </c>
      <c r="J31" s="34">
        <v>0</v>
      </c>
      <c r="K31" s="34">
        <v>17</v>
      </c>
      <c r="L31" s="34">
        <v>686</v>
      </c>
      <c r="M31" s="13">
        <f t="shared" si="0"/>
        <v>30381</v>
      </c>
      <c r="N31" s="14"/>
    </row>
    <row r="32" spans="1:14" s="1" customFormat="1" ht="12.75" customHeight="1">
      <c r="A32" s="1" t="s">
        <v>436</v>
      </c>
      <c r="B32" s="33">
        <v>3</v>
      </c>
      <c r="C32" s="34">
        <v>421</v>
      </c>
      <c r="D32" s="34">
        <v>2783</v>
      </c>
      <c r="E32" s="34">
        <v>2229</v>
      </c>
      <c r="F32" s="34">
        <v>5743</v>
      </c>
      <c r="G32" s="34">
        <v>5448</v>
      </c>
      <c r="H32" s="34">
        <v>530</v>
      </c>
      <c r="I32" s="34">
        <v>0</v>
      </c>
      <c r="J32" s="34">
        <v>0</v>
      </c>
      <c r="K32" s="34">
        <v>8</v>
      </c>
      <c r="L32" s="34">
        <v>6951</v>
      </c>
      <c r="M32" s="13">
        <f t="shared" si="0"/>
        <v>24113</v>
      </c>
      <c r="N32" s="14"/>
    </row>
    <row r="33" spans="1:14" s="1" customFormat="1" ht="12.75" customHeight="1">
      <c r="A33" s="1" t="s">
        <v>437</v>
      </c>
      <c r="B33" s="33">
        <v>4</v>
      </c>
      <c r="C33" s="34">
        <v>11599</v>
      </c>
      <c r="D33" s="34">
        <v>5449</v>
      </c>
      <c r="E33" s="34">
        <v>4966</v>
      </c>
      <c r="F33" s="34">
        <v>19960</v>
      </c>
      <c r="G33" s="34">
        <v>75128</v>
      </c>
      <c r="H33" s="34">
        <v>33666</v>
      </c>
      <c r="I33" s="34">
        <v>28</v>
      </c>
      <c r="J33" s="34">
        <v>3493</v>
      </c>
      <c r="K33" s="34">
        <v>824</v>
      </c>
      <c r="L33" s="34">
        <v>413</v>
      </c>
      <c r="M33" s="13">
        <f t="shared" si="0"/>
        <v>155526</v>
      </c>
      <c r="N33" s="14"/>
    </row>
    <row r="34" spans="1:14" ht="15.75">
      <c r="A34" s="19" t="s">
        <v>438</v>
      </c>
      <c r="B34" s="20"/>
      <c r="C34" s="21">
        <f aca="true" t="shared" si="1" ref="C34:L34">SUM(C4:C33)</f>
        <v>53291</v>
      </c>
      <c r="D34" s="21">
        <f t="shared" si="1"/>
        <v>72965</v>
      </c>
      <c r="E34" s="21">
        <f t="shared" si="1"/>
        <v>46222</v>
      </c>
      <c r="F34" s="21">
        <f t="shared" si="1"/>
        <v>155276</v>
      </c>
      <c r="G34" s="21">
        <f t="shared" si="1"/>
        <v>527589</v>
      </c>
      <c r="H34" s="21">
        <f t="shared" si="1"/>
        <v>260541</v>
      </c>
      <c r="I34" s="21">
        <f t="shared" si="1"/>
        <v>7339</v>
      </c>
      <c r="J34" s="21">
        <f t="shared" si="1"/>
        <v>8241</v>
      </c>
      <c r="K34" s="21">
        <f t="shared" si="1"/>
        <v>67739</v>
      </c>
      <c r="L34" s="21">
        <f t="shared" si="1"/>
        <v>39342</v>
      </c>
      <c r="M34" s="22"/>
      <c r="N34" s="22">
        <f>SUM(N4:N33)</f>
        <v>1238545</v>
      </c>
    </row>
  </sheetData>
  <mergeCells count="1">
    <mergeCell ref="A2:N2"/>
  </mergeCells>
  <conditionalFormatting sqref="A4:A34 B4:N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workbookViewId="0" topLeftCell="A1">
      <selection activeCell="B29" sqref="B29"/>
    </sheetView>
  </sheetViews>
  <sheetFormatPr defaultColWidth="9.140625" defaultRowHeight="12.75"/>
  <cols>
    <col min="1" max="1" width="17.421875" style="1" customWidth="1"/>
    <col min="2" max="2" width="13.28125" style="1" customWidth="1"/>
    <col min="3" max="10" width="0" style="1" hidden="1" customWidth="1"/>
    <col min="11" max="11" width="8.28125" style="1" customWidth="1"/>
    <col min="12" max="12" width="9.28125" style="1" customWidth="1"/>
    <col min="13" max="13" width="10.421875" style="1" customWidth="1"/>
    <col min="14" max="14" width="18.28125" style="1" customWidth="1"/>
    <col min="15" max="256" width="9.00390625" style="0" customWidth="1"/>
  </cols>
  <sheetData>
    <row r="1" ht="19.5">
      <c r="A1" s="2" t="s">
        <v>439</v>
      </c>
    </row>
    <row r="2" spans="1:14" ht="16.5" customHeight="1">
      <c r="A2" s="23" t="s">
        <v>440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0.75">
      <c r="A3" s="5" t="s">
        <v>441</v>
      </c>
      <c r="B3" t="s">
        <v>442</v>
      </c>
      <c r="M3" s="5" t="s">
        <v>443</v>
      </c>
      <c r="N3" s="5" t="s">
        <v>444</v>
      </c>
    </row>
    <row r="4" spans="1:25" s="1" customFormat="1" ht="12.75" customHeight="1">
      <c r="A4" s="6" t="s">
        <v>445</v>
      </c>
      <c r="B4" s="7">
        <v>1</v>
      </c>
      <c r="C4" s="8">
        <v>204</v>
      </c>
      <c r="D4" s="8">
        <v>769</v>
      </c>
      <c r="E4" s="8">
        <v>683</v>
      </c>
      <c r="F4" s="8">
        <v>1548</v>
      </c>
      <c r="G4" s="8">
        <v>7753</v>
      </c>
      <c r="H4" s="8">
        <v>255</v>
      </c>
      <c r="I4" s="8">
        <v>0</v>
      </c>
      <c r="J4" s="8">
        <v>16</v>
      </c>
      <c r="K4" s="8">
        <v>0</v>
      </c>
      <c r="L4" s="8">
        <v>91</v>
      </c>
      <c r="M4" s="8">
        <f>SUM(C4:L4)</f>
        <v>11319</v>
      </c>
      <c r="N4" s="9">
        <f>SUM(M4:M5)</f>
        <v>11876</v>
      </c>
      <c r="Y4" s="10"/>
    </row>
    <row r="5" spans="1:14" s="1" customFormat="1" ht="12.75" customHeight="1">
      <c r="A5" s="6" t="s">
        <v>446</v>
      </c>
      <c r="B5" s="7">
        <v>2</v>
      </c>
      <c r="C5" s="8">
        <v>0</v>
      </c>
      <c r="D5" s="8">
        <v>0</v>
      </c>
      <c r="E5" s="8">
        <v>0</v>
      </c>
      <c r="F5" s="8">
        <v>20</v>
      </c>
      <c r="G5" s="8">
        <v>489</v>
      </c>
      <c r="H5" s="8">
        <v>48</v>
      </c>
      <c r="I5" s="8">
        <v>0</v>
      </c>
      <c r="J5" s="8">
        <v>0</v>
      </c>
      <c r="K5" s="8">
        <v>0</v>
      </c>
      <c r="L5" s="8">
        <v>0</v>
      </c>
      <c r="M5" s="8">
        <f aca="true" t="shared" si="0" ref="M5:M33">SUM(C5:L5)</f>
        <v>557</v>
      </c>
      <c r="N5" s="9"/>
    </row>
    <row r="6" spans="1:14" s="1" customFormat="1" ht="12.75" customHeight="1">
      <c r="A6" s="1" t="s">
        <v>447</v>
      </c>
      <c r="B6" s="33">
        <v>1</v>
      </c>
      <c r="C6" s="34">
        <v>242</v>
      </c>
      <c r="D6" s="34">
        <v>712</v>
      </c>
      <c r="E6" s="34">
        <v>292</v>
      </c>
      <c r="F6" s="34">
        <v>221</v>
      </c>
      <c r="G6" s="34">
        <v>67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13">
        <f t="shared" si="0"/>
        <v>1534</v>
      </c>
      <c r="N6" s="14">
        <f>SUM(M6:M7)</f>
        <v>1550</v>
      </c>
    </row>
    <row r="7" spans="1:14" s="1" customFormat="1" ht="12.75" customHeight="1">
      <c r="A7" s="1" t="s">
        <v>448</v>
      </c>
      <c r="B7" s="33">
        <v>2</v>
      </c>
      <c r="C7" s="34">
        <v>0</v>
      </c>
      <c r="D7" s="34">
        <v>0</v>
      </c>
      <c r="E7" s="34">
        <v>2</v>
      </c>
      <c r="F7" s="34">
        <v>14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13">
        <f t="shared" si="0"/>
        <v>16</v>
      </c>
      <c r="N7" s="14"/>
    </row>
    <row r="8" spans="1:14" s="1" customFormat="1" ht="12.75" customHeight="1">
      <c r="A8" s="6" t="s">
        <v>449</v>
      </c>
      <c r="B8" s="7" t="s">
        <v>450</v>
      </c>
      <c r="C8" s="8">
        <v>77</v>
      </c>
      <c r="D8" s="8">
        <v>132</v>
      </c>
      <c r="E8" s="8">
        <v>161</v>
      </c>
      <c r="F8" s="8">
        <v>225</v>
      </c>
      <c r="G8" s="8">
        <v>70</v>
      </c>
      <c r="H8" s="8">
        <v>0</v>
      </c>
      <c r="I8" s="8">
        <v>0</v>
      </c>
      <c r="J8" s="8">
        <v>110</v>
      </c>
      <c r="K8" s="8">
        <v>0</v>
      </c>
      <c r="L8" s="8">
        <v>83</v>
      </c>
      <c r="M8" s="8">
        <f t="shared" si="0"/>
        <v>858</v>
      </c>
      <c r="N8" s="9">
        <f>SUM(M8)</f>
        <v>858</v>
      </c>
    </row>
    <row r="9" spans="1:14" s="1" customFormat="1" ht="12.75" customHeight="1">
      <c r="A9" s="1" t="s">
        <v>451</v>
      </c>
      <c r="B9" s="33">
        <v>1</v>
      </c>
      <c r="C9" s="34">
        <v>1964</v>
      </c>
      <c r="D9" s="34">
        <v>1826</v>
      </c>
      <c r="E9" s="34">
        <v>954</v>
      </c>
      <c r="F9" s="34">
        <v>916</v>
      </c>
      <c r="G9" s="34">
        <v>367</v>
      </c>
      <c r="H9" s="34">
        <v>0</v>
      </c>
      <c r="I9" s="34">
        <v>0</v>
      </c>
      <c r="J9" s="34">
        <v>106</v>
      </c>
      <c r="K9" s="34">
        <v>1</v>
      </c>
      <c r="L9" s="34">
        <v>0</v>
      </c>
      <c r="M9" s="13">
        <f t="shared" si="0"/>
        <v>6134</v>
      </c>
      <c r="N9" s="14">
        <f>SUM(M9:M10)</f>
        <v>6134</v>
      </c>
    </row>
    <row r="10" spans="1:14" s="1" customFormat="1" ht="12.75" customHeight="1">
      <c r="A10" s="1" t="s">
        <v>452</v>
      </c>
      <c r="B10" s="33">
        <v>2</v>
      </c>
      <c r="C10" s="46" t="s">
        <v>453</v>
      </c>
      <c r="D10" s="46" t="s">
        <v>454</v>
      </c>
      <c r="E10" s="46" t="s">
        <v>455</v>
      </c>
      <c r="F10" s="46" t="s">
        <v>456</v>
      </c>
      <c r="G10" s="46" t="s">
        <v>457</v>
      </c>
      <c r="H10" s="46" t="s">
        <v>458</v>
      </c>
      <c r="I10" s="46" t="s">
        <v>459</v>
      </c>
      <c r="J10" s="46" t="s">
        <v>460</v>
      </c>
      <c r="K10" s="46" t="s">
        <v>461</v>
      </c>
      <c r="L10" s="46" t="s">
        <v>462</v>
      </c>
      <c r="M10" s="13">
        <f t="shared" si="0"/>
        <v>0</v>
      </c>
      <c r="N10" s="14"/>
    </row>
    <row r="11" spans="1:14" s="1" customFormat="1" ht="12.75" customHeight="1">
      <c r="A11" s="6" t="s">
        <v>463</v>
      </c>
      <c r="B11" s="7" t="s">
        <v>464</v>
      </c>
      <c r="C11" s="8">
        <v>218</v>
      </c>
      <c r="D11" s="8">
        <v>690</v>
      </c>
      <c r="E11" s="8">
        <v>582</v>
      </c>
      <c r="F11" s="8">
        <v>1013</v>
      </c>
      <c r="G11" s="8">
        <v>802</v>
      </c>
      <c r="H11" s="8">
        <v>459</v>
      </c>
      <c r="I11" s="8">
        <v>0</v>
      </c>
      <c r="J11" s="8">
        <v>0</v>
      </c>
      <c r="K11" s="8">
        <v>1</v>
      </c>
      <c r="L11" s="8">
        <v>190</v>
      </c>
      <c r="M11" s="8">
        <f t="shared" si="0"/>
        <v>3955</v>
      </c>
      <c r="N11" s="9">
        <f>SUM(M11:M12)</f>
        <v>3955</v>
      </c>
    </row>
    <row r="12" spans="1:14" s="1" customFormat="1" ht="12.75" customHeight="1">
      <c r="A12" s="6" t="s">
        <v>465</v>
      </c>
      <c r="B12" s="7" t="s">
        <v>466</v>
      </c>
      <c r="C12" s="27" t="s">
        <v>467</v>
      </c>
      <c r="D12" s="27" t="s">
        <v>468</v>
      </c>
      <c r="E12" s="27" t="s">
        <v>469</v>
      </c>
      <c r="F12" s="27" t="s">
        <v>470</v>
      </c>
      <c r="G12" s="27" t="s">
        <v>471</v>
      </c>
      <c r="H12" s="27" t="s">
        <v>472</v>
      </c>
      <c r="I12" s="27" t="s">
        <v>473</v>
      </c>
      <c r="J12" s="27" t="s">
        <v>474</v>
      </c>
      <c r="K12" s="27" t="s">
        <v>475</v>
      </c>
      <c r="L12" s="27" t="s">
        <v>476</v>
      </c>
      <c r="M12" s="8">
        <f t="shared" si="0"/>
        <v>0</v>
      </c>
      <c r="N12" s="9"/>
    </row>
    <row r="13" spans="1:14" s="1" customFormat="1" ht="12.75" customHeight="1">
      <c r="A13" s="1" t="s">
        <v>477</v>
      </c>
      <c r="B13" s="33">
        <v>1</v>
      </c>
      <c r="C13" s="34">
        <v>7</v>
      </c>
      <c r="D13" s="34">
        <v>4</v>
      </c>
      <c r="E13" s="34">
        <v>4</v>
      </c>
      <c r="F13" s="34">
        <v>209</v>
      </c>
      <c r="G13" s="34">
        <v>789</v>
      </c>
      <c r="H13" s="34">
        <v>220</v>
      </c>
      <c r="I13" s="34">
        <v>0</v>
      </c>
      <c r="J13" s="34">
        <v>0</v>
      </c>
      <c r="K13" s="34">
        <v>0</v>
      </c>
      <c r="L13" s="34">
        <v>0</v>
      </c>
      <c r="M13" s="13">
        <f t="shared" si="0"/>
        <v>1233</v>
      </c>
      <c r="N13" s="14">
        <f>SUM(M13)</f>
        <v>1233</v>
      </c>
    </row>
    <row r="14" spans="1:14" s="1" customFormat="1" ht="12.75" customHeight="1">
      <c r="A14" s="6" t="s">
        <v>478</v>
      </c>
      <c r="B14" s="7">
        <v>1</v>
      </c>
      <c r="C14" s="8">
        <v>3157</v>
      </c>
      <c r="D14" s="8">
        <v>3831</v>
      </c>
      <c r="E14" s="8">
        <v>1730</v>
      </c>
      <c r="F14" s="8">
        <v>2213</v>
      </c>
      <c r="G14" s="8">
        <v>3208</v>
      </c>
      <c r="H14" s="8">
        <v>0</v>
      </c>
      <c r="I14" s="8">
        <v>1</v>
      </c>
      <c r="J14" s="8">
        <v>4</v>
      </c>
      <c r="K14" s="8">
        <v>99</v>
      </c>
      <c r="L14" s="8">
        <v>102</v>
      </c>
      <c r="M14" s="8">
        <f t="shared" si="0"/>
        <v>14345</v>
      </c>
      <c r="N14" s="9">
        <f>SUM(M14:M16)</f>
        <v>26058</v>
      </c>
    </row>
    <row r="15" spans="1:14" s="1" customFormat="1" ht="12.75" customHeight="1">
      <c r="A15" s="6" t="s">
        <v>479</v>
      </c>
      <c r="B15" s="7">
        <v>2</v>
      </c>
      <c r="C15" s="8">
        <v>621</v>
      </c>
      <c r="D15" s="8">
        <v>951</v>
      </c>
      <c r="E15" s="8">
        <v>854</v>
      </c>
      <c r="F15" s="8">
        <v>894</v>
      </c>
      <c r="G15" s="8">
        <v>2004</v>
      </c>
      <c r="H15" s="8">
        <v>726</v>
      </c>
      <c r="I15" s="8">
        <v>0</v>
      </c>
      <c r="J15" s="8">
        <v>4</v>
      </c>
      <c r="K15" s="8">
        <v>1491</v>
      </c>
      <c r="L15" s="8">
        <v>154</v>
      </c>
      <c r="M15" s="8">
        <f t="shared" si="0"/>
        <v>7699</v>
      </c>
      <c r="N15" s="9"/>
    </row>
    <row r="16" spans="1:14" s="1" customFormat="1" ht="12.75" customHeight="1">
      <c r="A16" s="6" t="s">
        <v>480</v>
      </c>
      <c r="B16" s="7">
        <v>3</v>
      </c>
      <c r="C16" s="8">
        <v>0</v>
      </c>
      <c r="D16" s="8">
        <v>1</v>
      </c>
      <c r="E16" s="8">
        <v>0</v>
      </c>
      <c r="F16" s="8">
        <v>102</v>
      </c>
      <c r="G16" s="8">
        <v>3906</v>
      </c>
      <c r="H16" s="8">
        <v>0</v>
      </c>
      <c r="I16" s="8">
        <v>0</v>
      </c>
      <c r="J16" s="8">
        <v>0</v>
      </c>
      <c r="K16" s="8">
        <v>5</v>
      </c>
      <c r="L16" s="8">
        <v>0</v>
      </c>
      <c r="M16" s="8">
        <f t="shared" si="0"/>
        <v>4014</v>
      </c>
      <c r="N16" s="9"/>
    </row>
    <row r="17" spans="1:14" s="1" customFormat="1" ht="12.75" customHeight="1">
      <c r="A17" s="1" t="s">
        <v>481</v>
      </c>
      <c r="B17" s="33">
        <v>1</v>
      </c>
      <c r="C17" s="34">
        <v>1176</v>
      </c>
      <c r="D17" s="34">
        <v>1392</v>
      </c>
      <c r="E17" s="34">
        <v>556</v>
      </c>
      <c r="F17" s="34">
        <v>1817</v>
      </c>
      <c r="G17" s="34">
        <v>3101</v>
      </c>
      <c r="H17" s="34">
        <v>3421</v>
      </c>
      <c r="I17" s="34">
        <v>0</v>
      </c>
      <c r="J17" s="34">
        <v>0</v>
      </c>
      <c r="K17" s="34">
        <v>4377</v>
      </c>
      <c r="L17" s="34">
        <v>1522</v>
      </c>
      <c r="M17" s="13">
        <f t="shared" si="0"/>
        <v>17362</v>
      </c>
      <c r="N17" s="14">
        <f>SUM(M17:M21)</f>
        <v>132285</v>
      </c>
    </row>
    <row r="18" spans="1:14" s="1" customFormat="1" ht="12.75" customHeight="1">
      <c r="A18" s="1" t="s">
        <v>482</v>
      </c>
      <c r="B18" s="33">
        <v>2</v>
      </c>
      <c r="C18" s="34">
        <v>1923</v>
      </c>
      <c r="D18" s="34">
        <v>2986</v>
      </c>
      <c r="E18" s="34">
        <v>2341</v>
      </c>
      <c r="F18" s="34">
        <v>5303</v>
      </c>
      <c r="G18" s="34">
        <v>19031</v>
      </c>
      <c r="H18" s="34">
        <v>20504</v>
      </c>
      <c r="I18" s="34">
        <v>838</v>
      </c>
      <c r="J18" s="34">
        <v>523</v>
      </c>
      <c r="K18" s="34">
        <v>420</v>
      </c>
      <c r="L18" s="34">
        <v>968</v>
      </c>
      <c r="M18" s="13">
        <f t="shared" si="0"/>
        <v>54837</v>
      </c>
      <c r="N18" s="14"/>
    </row>
    <row r="19" spans="1:14" s="1" customFormat="1" ht="12.75" customHeight="1">
      <c r="A19" s="1" t="s">
        <v>483</v>
      </c>
      <c r="B19" s="33">
        <v>3</v>
      </c>
      <c r="C19" s="34">
        <v>1537</v>
      </c>
      <c r="D19" s="34">
        <v>3432</v>
      </c>
      <c r="E19" s="34">
        <v>1268</v>
      </c>
      <c r="F19" s="34">
        <v>2562</v>
      </c>
      <c r="G19" s="34">
        <v>11706</v>
      </c>
      <c r="H19" s="34">
        <v>13711</v>
      </c>
      <c r="I19" s="34">
        <v>0</v>
      </c>
      <c r="J19" s="34">
        <v>453</v>
      </c>
      <c r="K19" s="34">
        <v>68</v>
      </c>
      <c r="L19" s="34">
        <v>4301</v>
      </c>
      <c r="M19" s="13">
        <f t="shared" si="0"/>
        <v>39038</v>
      </c>
      <c r="N19" s="14"/>
    </row>
    <row r="20" spans="1:14" s="1" customFormat="1" ht="12.75" customHeight="1">
      <c r="A20" s="1" t="s">
        <v>484</v>
      </c>
      <c r="B20" s="33">
        <v>4</v>
      </c>
      <c r="C20" s="34">
        <v>1836</v>
      </c>
      <c r="D20" s="34">
        <v>3669</v>
      </c>
      <c r="E20" s="34">
        <v>1222</v>
      </c>
      <c r="F20" s="34">
        <v>3896</v>
      </c>
      <c r="G20" s="34">
        <v>7187</v>
      </c>
      <c r="H20" s="34">
        <v>961</v>
      </c>
      <c r="I20" s="34">
        <v>0</v>
      </c>
      <c r="J20" s="34">
        <v>937</v>
      </c>
      <c r="K20" s="34">
        <v>0</v>
      </c>
      <c r="L20" s="34">
        <v>1340</v>
      </c>
      <c r="M20" s="13">
        <f t="shared" si="0"/>
        <v>21048</v>
      </c>
      <c r="N20" s="14"/>
    </row>
    <row r="21" spans="1:14" s="1" customFormat="1" ht="12.75" customHeight="1">
      <c r="A21" s="1" t="s">
        <v>485</v>
      </c>
      <c r="B21" s="33">
        <v>5</v>
      </c>
      <c r="C21" s="46" t="s">
        <v>486</v>
      </c>
      <c r="D21" s="46" t="s">
        <v>487</v>
      </c>
      <c r="E21" s="46" t="s">
        <v>488</v>
      </c>
      <c r="F21" s="46" t="s">
        <v>489</v>
      </c>
      <c r="G21" s="46" t="s">
        <v>490</v>
      </c>
      <c r="H21" s="46" t="s">
        <v>491</v>
      </c>
      <c r="I21" s="46" t="s">
        <v>492</v>
      </c>
      <c r="J21" s="46" t="s">
        <v>493</v>
      </c>
      <c r="K21" s="46" t="s">
        <v>494</v>
      </c>
      <c r="L21" s="46" t="s">
        <v>495</v>
      </c>
      <c r="M21" s="13">
        <f t="shared" si="0"/>
        <v>0</v>
      </c>
      <c r="N21" s="14"/>
    </row>
    <row r="22" spans="1:14" s="1" customFormat="1" ht="12.75" customHeight="1">
      <c r="A22" s="6" t="s">
        <v>496</v>
      </c>
      <c r="B22" s="7">
        <v>1</v>
      </c>
      <c r="C22" s="8">
        <v>392</v>
      </c>
      <c r="D22" s="8">
        <v>593</v>
      </c>
      <c r="E22" s="8">
        <v>207</v>
      </c>
      <c r="F22" s="8">
        <v>383</v>
      </c>
      <c r="G22" s="8">
        <v>148</v>
      </c>
      <c r="H22" s="8">
        <v>10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1733</v>
      </c>
      <c r="N22" s="9">
        <f>SUM(M22:M25)</f>
        <v>75615</v>
      </c>
    </row>
    <row r="23" spans="1:14" s="1" customFormat="1" ht="12.75" customHeight="1">
      <c r="A23" s="6" t="s">
        <v>497</v>
      </c>
      <c r="B23" s="7">
        <v>2</v>
      </c>
      <c r="C23" s="8">
        <v>4313</v>
      </c>
      <c r="D23" s="8">
        <v>6215</v>
      </c>
      <c r="E23" s="8">
        <v>3489</v>
      </c>
      <c r="F23" s="8">
        <v>7554</v>
      </c>
      <c r="G23" s="8">
        <v>13685</v>
      </c>
      <c r="H23" s="8">
        <v>4052</v>
      </c>
      <c r="I23" s="8">
        <v>3686</v>
      </c>
      <c r="J23" s="8">
        <v>27</v>
      </c>
      <c r="K23" s="8">
        <v>1930</v>
      </c>
      <c r="L23" s="8">
        <v>2041</v>
      </c>
      <c r="M23" s="8">
        <f t="shared" si="0"/>
        <v>46992</v>
      </c>
      <c r="N23" s="9"/>
    </row>
    <row r="24" spans="1:14" s="1" customFormat="1" ht="12.75" customHeight="1">
      <c r="A24" s="6" t="s">
        <v>498</v>
      </c>
      <c r="B24" s="7">
        <v>3</v>
      </c>
      <c r="C24" s="8">
        <v>2319</v>
      </c>
      <c r="D24" s="8">
        <v>3139</v>
      </c>
      <c r="E24" s="8">
        <v>1369</v>
      </c>
      <c r="F24" s="8">
        <v>3937</v>
      </c>
      <c r="G24" s="8">
        <v>12287</v>
      </c>
      <c r="H24" s="8">
        <v>2296</v>
      </c>
      <c r="I24" s="8">
        <v>11</v>
      </c>
      <c r="J24" s="8">
        <v>0</v>
      </c>
      <c r="K24" s="8">
        <v>12</v>
      </c>
      <c r="L24" s="8">
        <v>1520</v>
      </c>
      <c r="M24" s="8">
        <f t="shared" si="0"/>
        <v>26890</v>
      </c>
      <c r="N24" s="9"/>
    </row>
    <row r="25" spans="1:14" s="1" customFormat="1" ht="12.75" customHeight="1">
      <c r="A25" s="6" t="s">
        <v>499</v>
      </c>
      <c r="B25" s="7">
        <v>4</v>
      </c>
      <c r="C25" s="27" t="s">
        <v>500</v>
      </c>
      <c r="D25" s="27" t="s">
        <v>501</v>
      </c>
      <c r="E25" s="27" t="s">
        <v>502</v>
      </c>
      <c r="F25" s="27" t="s">
        <v>503</v>
      </c>
      <c r="G25" s="27" t="s">
        <v>504</v>
      </c>
      <c r="H25" s="27" t="s">
        <v>505</v>
      </c>
      <c r="I25" s="27" t="s">
        <v>506</v>
      </c>
      <c r="J25" s="27" t="s">
        <v>507</v>
      </c>
      <c r="K25" s="27" t="s">
        <v>508</v>
      </c>
      <c r="L25" s="27" t="s">
        <v>509</v>
      </c>
      <c r="M25" s="8">
        <f t="shared" si="0"/>
        <v>0</v>
      </c>
      <c r="N25" s="9"/>
    </row>
    <row r="26" spans="1:14" s="1" customFormat="1" ht="12.75" customHeight="1">
      <c r="A26" s="1" t="s">
        <v>510</v>
      </c>
      <c r="B26" s="33">
        <v>1</v>
      </c>
      <c r="C26" s="34">
        <v>2718</v>
      </c>
      <c r="D26" s="34">
        <v>4178</v>
      </c>
      <c r="E26" s="34">
        <v>3388</v>
      </c>
      <c r="F26" s="34">
        <v>9053</v>
      </c>
      <c r="G26" s="34">
        <v>29824</v>
      </c>
      <c r="H26" s="34">
        <v>5079</v>
      </c>
      <c r="I26" s="34">
        <v>315</v>
      </c>
      <c r="J26" s="34">
        <v>24</v>
      </c>
      <c r="K26" s="34">
        <v>349</v>
      </c>
      <c r="L26" s="34">
        <v>2017</v>
      </c>
      <c r="M26" s="13">
        <f t="shared" si="0"/>
        <v>56945</v>
      </c>
      <c r="N26" s="14">
        <f>SUM(M26:M28)</f>
        <v>101497</v>
      </c>
    </row>
    <row r="27" spans="1:14" s="1" customFormat="1" ht="12.75" customHeight="1">
      <c r="A27" s="1" t="s">
        <v>511</v>
      </c>
      <c r="B27" s="33">
        <v>2</v>
      </c>
      <c r="C27" s="34">
        <v>9819</v>
      </c>
      <c r="D27" s="34">
        <v>9386</v>
      </c>
      <c r="E27" s="34">
        <v>5258</v>
      </c>
      <c r="F27" s="34">
        <v>7241</v>
      </c>
      <c r="G27" s="34">
        <v>6855</v>
      </c>
      <c r="H27" s="34">
        <v>280</v>
      </c>
      <c r="I27" s="34">
        <v>25</v>
      </c>
      <c r="J27" s="34">
        <v>638</v>
      </c>
      <c r="K27" s="34">
        <v>0</v>
      </c>
      <c r="L27" s="34">
        <v>1480</v>
      </c>
      <c r="M27" s="13">
        <f t="shared" si="0"/>
        <v>40982</v>
      </c>
      <c r="N27" s="14"/>
    </row>
    <row r="28" spans="1:14" s="1" customFormat="1" ht="12.75" customHeight="1">
      <c r="A28" s="1" t="s">
        <v>512</v>
      </c>
      <c r="B28" s="33">
        <v>3</v>
      </c>
      <c r="C28" s="34">
        <v>471</v>
      </c>
      <c r="D28" s="34">
        <v>850</v>
      </c>
      <c r="E28" s="34">
        <v>330</v>
      </c>
      <c r="F28" s="34">
        <v>467</v>
      </c>
      <c r="G28" s="34">
        <v>256</v>
      </c>
      <c r="H28" s="34">
        <v>3</v>
      </c>
      <c r="I28" s="34">
        <v>0</v>
      </c>
      <c r="J28" s="34">
        <v>1193</v>
      </c>
      <c r="K28" s="34">
        <v>0</v>
      </c>
      <c r="L28" s="34">
        <v>0</v>
      </c>
      <c r="M28" s="13">
        <f t="shared" si="0"/>
        <v>3570</v>
      </c>
      <c r="N28" s="14"/>
    </row>
    <row r="29" spans="1:14" s="1" customFormat="1" ht="12.75" customHeight="1">
      <c r="A29" s="6" t="s">
        <v>513</v>
      </c>
      <c r="B29" s="7" t="s">
        <v>514</v>
      </c>
      <c r="C29" s="8">
        <v>0</v>
      </c>
      <c r="D29" s="8">
        <v>32</v>
      </c>
      <c r="E29" s="8">
        <v>64</v>
      </c>
      <c r="F29" s="8">
        <v>421</v>
      </c>
      <c r="G29" s="8">
        <v>923</v>
      </c>
      <c r="H29" s="8">
        <v>295</v>
      </c>
      <c r="I29" s="8">
        <v>0</v>
      </c>
      <c r="J29" s="8">
        <v>0</v>
      </c>
      <c r="K29" s="8">
        <v>7</v>
      </c>
      <c r="L29" s="8">
        <v>0</v>
      </c>
      <c r="M29" s="8">
        <f t="shared" si="0"/>
        <v>1742</v>
      </c>
      <c r="N29" s="9">
        <f>SUM(M29)</f>
        <v>1742</v>
      </c>
    </row>
    <row r="30" spans="1:14" s="1" customFormat="1" ht="12.75" customHeight="1">
      <c r="A30" s="1" t="s">
        <v>515</v>
      </c>
      <c r="B30" s="33">
        <v>1</v>
      </c>
      <c r="C30" s="34">
        <v>452</v>
      </c>
      <c r="D30" s="34">
        <v>569</v>
      </c>
      <c r="E30" s="34">
        <v>227</v>
      </c>
      <c r="F30" s="34">
        <v>280</v>
      </c>
      <c r="G30" s="34">
        <v>194</v>
      </c>
      <c r="H30" s="34">
        <v>5</v>
      </c>
      <c r="I30" s="34">
        <v>0</v>
      </c>
      <c r="J30" s="34">
        <v>0</v>
      </c>
      <c r="K30" s="34">
        <v>0</v>
      </c>
      <c r="L30" s="34">
        <v>386</v>
      </c>
      <c r="M30" s="13">
        <f t="shared" si="0"/>
        <v>2113</v>
      </c>
      <c r="N30" s="14">
        <f>SUM(M30:M33)</f>
        <v>76701</v>
      </c>
    </row>
    <row r="31" spans="1:14" s="1" customFormat="1" ht="12.75" customHeight="1">
      <c r="A31" s="1" t="s">
        <v>516</v>
      </c>
      <c r="B31" s="33">
        <v>2</v>
      </c>
      <c r="C31" s="34">
        <v>163</v>
      </c>
      <c r="D31" s="34">
        <v>546</v>
      </c>
      <c r="E31" s="34">
        <v>355</v>
      </c>
      <c r="F31" s="34">
        <v>1122</v>
      </c>
      <c r="G31" s="34">
        <v>3894</v>
      </c>
      <c r="H31" s="34">
        <v>2277</v>
      </c>
      <c r="I31" s="34">
        <v>0</v>
      </c>
      <c r="J31" s="34">
        <v>0</v>
      </c>
      <c r="K31" s="34">
        <v>2</v>
      </c>
      <c r="L31" s="34">
        <v>319</v>
      </c>
      <c r="M31" s="13">
        <f t="shared" si="0"/>
        <v>8678</v>
      </c>
      <c r="N31" s="14"/>
    </row>
    <row r="32" spans="1:14" s="1" customFormat="1" ht="12.75" customHeight="1">
      <c r="A32" s="1" t="s">
        <v>517</v>
      </c>
      <c r="B32" s="33">
        <v>3</v>
      </c>
      <c r="C32" s="34">
        <v>331</v>
      </c>
      <c r="D32" s="34">
        <v>1829</v>
      </c>
      <c r="E32" s="34">
        <v>1301</v>
      </c>
      <c r="F32" s="34">
        <v>1690</v>
      </c>
      <c r="G32" s="34">
        <v>1207</v>
      </c>
      <c r="H32" s="34">
        <v>67</v>
      </c>
      <c r="I32" s="34">
        <v>0</v>
      </c>
      <c r="J32" s="34">
        <v>0</v>
      </c>
      <c r="K32" s="34">
        <v>0</v>
      </c>
      <c r="L32" s="34">
        <v>2699</v>
      </c>
      <c r="M32" s="13">
        <f t="shared" si="0"/>
        <v>9124</v>
      </c>
      <c r="N32" s="14"/>
    </row>
    <row r="33" spans="1:14" s="1" customFormat="1" ht="12.75" customHeight="1">
      <c r="A33" s="36" t="s">
        <v>518</v>
      </c>
      <c r="B33" s="37">
        <v>4</v>
      </c>
      <c r="C33" s="38">
        <v>9388</v>
      </c>
      <c r="D33" s="38">
        <v>3773</v>
      </c>
      <c r="E33" s="38">
        <v>3112</v>
      </c>
      <c r="F33" s="38">
        <v>7320</v>
      </c>
      <c r="G33" s="38">
        <v>22651</v>
      </c>
      <c r="H33" s="38">
        <v>7271</v>
      </c>
      <c r="I33" s="38">
        <v>18</v>
      </c>
      <c r="J33" s="38">
        <v>2967</v>
      </c>
      <c r="K33" s="38">
        <v>100</v>
      </c>
      <c r="L33" s="38">
        <v>186</v>
      </c>
      <c r="M33" s="17">
        <f t="shared" si="0"/>
        <v>56786</v>
      </c>
      <c r="N33" s="18"/>
    </row>
    <row r="34" spans="1:14" ht="15.75">
      <c r="A34" s="19" t="s">
        <v>519</v>
      </c>
      <c r="B34" s="20"/>
      <c r="C34" s="47">
        <f aca="true" t="shared" si="1" ref="C34:L34">SUM(C4:C33)</f>
        <v>43328</v>
      </c>
      <c r="D34" s="47">
        <f t="shared" si="1"/>
        <v>51505</v>
      </c>
      <c r="E34" s="47">
        <f t="shared" si="1"/>
        <v>29749</v>
      </c>
      <c r="F34" s="47">
        <f t="shared" si="1"/>
        <v>60421</v>
      </c>
      <c r="G34" s="47">
        <f t="shared" si="1"/>
        <v>152404</v>
      </c>
      <c r="H34" s="47">
        <f t="shared" si="1"/>
        <v>61940</v>
      </c>
      <c r="I34" s="47">
        <f t="shared" si="1"/>
        <v>4894</v>
      </c>
      <c r="J34" s="47">
        <f t="shared" si="1"/>
        <v>7002</v>
      </c>
      <c r="K34" s="47">
        <f t="shared" si="1"/>
        <v>8862</v>
      </c>
      <c r="L34" s="47">
        <f t="shared" si="1"/>
        <v>19399</v>
      </c>
      <c r="M34" s="40"/>
      <c r="N34" s="22">
        <f>SUM(N4:N33)</f>
        <v>439504</v>
      </c>
    </row>
  </sheetData>
  <mergeCells count="1">
    <mergeCell ref="A2:N2"/>
  </mergeCells>
  <conditionalFormatting sqref="A4:A34 B4:N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9.28125" style="1" customWidth="1"/>
    <col min="2" max="2" width="10.00390625" style="1" customWidth="1"/>
    <col min="3" max="3" width="13.28125" style="1" customWidth="1"/>
    <col min="4" max="4" width="16.140625" style="1" customWidth="1"/>
    <col min="5" max="5" width="14.140625" style="1" customWidth="1"/>
    <col min="6" max="6" width="10.7109375" style="1" customWidth="1"/>
    <col min="7" max="7" width="11.57421875" style="1" customWidth="1"/>
    <col min="8" max="8" width="10.7109375" style="1" customWidth="1"/>
    <col min="9" max="10" width="11.28125" style="1" customWidth="1"/>
    <col min="11" max="256" width="9.00390625" style="0" customWidth="1"/>
  </cols>
  <sheetData>
    <row r="1" ht="19.5">
      <c r="A1" s="2" t="s">
        <v>520</v>
      </c>
    </row>
    <row r="2" spans="1:10" ht="16.5" customHeight="1">
      <c r="A2" s="48" t="s">
        <v>521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66" customHeight="1">
      <c r="A3" s="49" t="s">
        <v>522</v>
      </c>
      <c r="B3" s="5" t="s">
        <v>523</v>
      </c>
      <c r="C3" s="5" t="s">
        <v>524</v>
      </c>
      <c r="D3" s="5" t="s">
        <v>525</v>
      </c>
      <c r="E3" s="5" t="s">
        <v>526</v>
      </c>
      <c r="F3" s="5" t="s">
        <v>527</v>
      </c>
      <c r="G3" s="5" t="s">
        <v>528</v>
      </c>
      <c r="H3" s="5" t="s">
        <v>529</v>
      </c>
      <c r="I3" s="5" t="s">
        <v>530</v>
      </c>
      <c r="J3" s="5" t="s">
        <v>531</v>
      </c>
    </row>
    <row r="4" spans="1:11" ht="15.75">
      <c r="A4" s="6" t="s">
        <v>532</v>
      </c>
      <c r="B4" s="8">
        <v>193.056644332315</v>
      </c>
      <c r="C4" s="30">
        <v>536.5213643974115</v>
      </c>
      <c r="D4" s="50">
        <v>3.398139511933754</v>
      </c>
      <c r="E4" s="30">
        <v>656.0334111469814</v>
      </c>
      <c r="F4" s="51">
        <v>10.04965345783517</v>
      </c>
      <c r="G4" s="30">
        <v>0</v>
      </c>
      <c r="H4" s="30">
        <v>0</v>
      </c>
      <c r="I4" s="51">
        <v>10</v>
      </c>
      <c r="J4" s="30">
        <v>676</v>
      </c>
      <c r="K4" s="10"/>
    </row>
    <row r="5" spans="1:11" ht="15.75">
      <c r="A5" s="1" t="s">
        <v>533</v>
      </c>
      <c r="B5" s="34">
        <v>0</v>
      </c>
      <c r="C5" s="10">
        <v>0</v>
      </c>
      <c r="D5" s="52" t="s">
        <v>534</v>
      </c>
      <c r="E5" s="10">
        <v>0</v>
      </c>
      <c r="F5" s="53">
        <v>3</v>
      </c>
      <c r="G5" s="10">
        <v>0</v>
      </c>
      <c r="H5" s="10">
        <v>0</v>
      </c>
      <c r="I5" s="53">
        <v>10</v>
      </c>
      <c r="J5" s="10">
        <v>13</v>
      </c>
      <c r="K5" s="10"/>
    </row>
    <row r="6" spans="1:11" ht="15.75">
      <c r="A6" s="6" t="s">
        <v>535</v>
      </c>
      <c r="B6" s="8">
        <v>177.91989634301382</v>
      </c>
      <c r="C6" s="30">
        <v>504.23301607803467</v>
      </c>
      <c r="D6" s="50">
        <v>3.5414369710795675</v>
      </c>
      <c r="E6" s="30">
        <v>630.0920987997935</v>
      </c>
      <c r="F6" s="51">
        <v>10.00814735807967</v>
      </c>
      <c r="G6" s="30">
        <v>0</v>
      </c>
      <c r="H6" s="30">
        <v>0</v>
      </c>
      <c r="I6" s="51">
        <v>10</v>
      </c>
      <c r="J6" s="30">
        <v>650</v>
      </c>
      <c r="K6" s="10"/>
    </row>
    <row r="7" spans="1:11" ht="15.75">
      <c r="A7" s="1" t="s">
        <v>536</v>
      </c>
      <c r="B7" s="34">
        <v>4359.984633187808</v>
      </c>
      <c r="C7" s="10">
        <v>13346.629534465033</v>
      </c>
      <c r="D7" s="54">
        <v>3.018531712402787</v>
      </c>
      <c r="E7" s="10">
        <v>13160.75188086623</v>
      </c>
      <c r="F7" s="53">
        <v>75.05720300938597</v>
      </c>
      <c r="G7" s="10">
        <v>0</v>
      </c>
      <c r="H7" s="10">
        <v>0</v>
      </c>
      <c r="I7" s="53">
        <v>10</v>
      </c>
      <c r="J7" s="10">
        <v>13246</v>
      </c>
      <c r="K7" s="10"/>
    </row>
    <row r="8" spans="1:11" ht="15.75">
      <c r="A8" s="6" t="s">
        <v>537</v>
      </c>
      <c r="B8" s="8">
        <v>1206.826327162896</v>
      </c>
      <c r="C8" s="30">
        <v>3712.2136818484364</v>
      </c>
      <c r="D8" s="50">
        <v>3.8000218388077664</v>
      </c>
      <c r="E8" s="30">
        <v>4585.966398867171</v>
      </c>
      <c r="F8" s="51">
        <v>7.337546238187474</v>
      </c>
      <c r="G8" s="30">
        <v>0</v>
      </c>
      <c r="H8" s="30">
        <v>0</v>
      </c>
      <c r="I8" s="51">
        <v>10</v>
      </c>
      <c r="J8" s="30">
        <v>4603</v>
      </c>
      <c r="K8" s="10"/>
    </row>
    <row r="9" spans="1:11" ht="15.75">
      <c r="A9" s="1" t="s">
        <v>538</v>
      </c>
      <c r="B9" s="34">
        <v>0</v>
      </c>
      <c r="C9" s="10">
        <v>0</v>
      </c>
      <c r="D9" s="52" t="s">
        <v>539</v>
      </c>
      <c r="E9" s="10">
        <v>0</v>
      </c>
      <c r="F9" s="53">
        <v>19.5</v>
      </c>
      <c r="G9" s="10">
        <v>339</v>
      </c>
      <c r="H9" s="10">
        <v>0</v>
      </c>
      <c r="I9" s="53">
        <v>10</v>
      </c>
      <c r="J9" s="10">
        <v>369</v>
      </c>
      <c r="K9" s="10"/>
    </row>
    <row r="10" spans="1:11" ht="15.75">
      <c r="A10" s="6" t="s">
        <v>540</v>
      </c>
      <c r="B10" s="8">
        <v>2078.2239650692563</v>
      </c>
      <c r="C10" s="30">
        <v>6234.159693450877</v>
      </c>
      <c r="D10" s="50">
        <v>3.4091421924962564</v>
      </c>
      <c r="E10" s="30">
        <v>7084.961004774468</v>
      </c>
      <c r="F10" s="51">
        <v>24.83593760763915</v>
      </c>
      <c r="G10" s="30">
        <v>0</v>
      </c>
      <c r="H10" s="30">
        <v>65</v>
      </c>
      <c r="I10" s="51">
        <v>15.666666666666666</v>
      </c>
      <c r="J10" s="30">
        <v>7190</v>
      </c>
      <c r="K10" s="10"/>
    </row>
    <row r="11" spans="1:11" ht="15.75">
      <c r="A11" s="1" t="s">
        <v>541</v>
      </c>
      <c r="B11" s="34">
        <v>9200.0986285713</v>
      </c>
      <c r="C11" s="10">
        <v>27554.067596679695</v>
      </c>
      <c r="D11" s="54">
        <v>3.662136447614464</v>
      </c>
      <c r="E11" s="10">
        <v>33692.016509338806</v>
      </c>
      <c r="F11" s="53">
        <v>98.9072264149421</v>
      </c>
      <c r="G11" s="10">
        <v>0</v>
      </c>
      <c r="H11" s="10">
        <v>542</v>
      </c>
      <c r="I11" s="53">
        <v>216.33333333333334</v>
      </c>
      <c r="J11" s="10">
        <v>34549</v>
      </c>
      <c r="K11" s="10"/>
    </row>
    <row r="12" spans="1:11" ht="15.75">
      <c r="A12" s="6" t="s">
        <v>542</v>
      </c>
      <c r="B12" s="8">
        <v>4888.032307657021</v>
      </c>
      <c r="C12" s="30">
        <v>13728.32360932071</v>
      </c>
      <c r="D12" s="50">
        <v>3.5357435458833852</v>
      </c>
      <c r="E12" s="30">
        <v>17513</v>
      </c>
      <c r="F12" s="51">
        <v>44.15252589418845</v>
      </c>
      <c r="G12" s="30">
        <v>0</v>
      </c>
      <c r="H12" s="30">
        <v>2</v>
      </c>
      <c r="I12" s="51">
        <v>26.333333333333332</v>
      </c>
      <c r="J12" s="30">
        <v>17585</v>
      </c>
      <c r="K12" s="10"/>
    </row>
    <row r="13" spans="1:11" ht="15.75">
      <c r="A13" s="1" t="s">
        <v>543</v>
      </c>
      <c r="B13" s="34">
        <v>3741.5418664038866</v>
      </c>
      <c r="C13" s="10">
        <v>10420.352945480776</v>
      </c>
      <c r="D13" s="54">
        <v>3.4369034806888026</v>
      </c>
      <c r="E13" s="10">
        <v>12859.318263786397</v>
      </c>
      <c r="F13" s="53">
        <v>83.57490922205824</v>
      </c>
      <c r="G13" s="10">
        <v>6098</v>
      </c>
      <c r="H13" s="10">
        <v>5423</v>
      </c>
      <c r="I13" s="53">
        <v>855</v>
      </c>
      <c r="J13" s="10">
        <v>25319</v>
      </c>
      <c r="K13" s="10"/>
    </row>
    <row r="14" spans="1:11" ht="15.75">
      <c r="A14" s="6" t="s">
        <v>544</v>
      </c>
      <c r="B14" s="8">
        <v>0</v>
      </c>
      <c r="C14" s="30">
        <v>0</v>
      </c>
      <c r="D14" s="55" t="s">
        <v>545</v>
      </c>
      <c r="E14" s="30">
        <v>0</v>
      </c>
      <c r="F14" s="51">
        <v>6</v>
      </c>
      <c r="G14" s="30">
        <v>0</v>
      </c>
      <c r="H14" s="30">
        <v>0</v>
      </c>
      <c r="I14" s="51">
        <v>10</v>
      </c>
      <c r="J14" s="30">
        <v>16</v>
      </c>
      <c r="K14" s="10"/>
    </row>
    <row r="15" spans="1:11" ht="15.75">
      <c r="A15" s="36" t="s">
        <v>546</v>
      </c>
      <c r="B15" s="38">
        <v>6077.7832070616605</v>
      </c>
      <c r="C15" s="56">
        <v>18030.73919093009</v>
      </c>
      <c r="D15" s="57">
        <v>3.5933034354193696</v>
      </c>
      <c r="E15" s="56">
        <v>21839.31927766882</v>
      </c>
      <c r="F15" s="58">
        <v>105.4429108442701</v>
      </c>
      <c r="G15" s="56">
        <v>0</v>
      </c>
      <c r="H15" s="56">
        <v>88</v>
      </c>
      <c r="I15" s="58">
        <v>133.33333333333334</v>
      </c>
      <c r="J15" s="56">
        <v>22166</v>
      </c>
      <c r="K15" s="10"/>
    </row>
    <row r="16" spans="1:10" ht="15.75">
      <c r="A16" s="19" t="s">
        <v>547</v>
      </c>
      <c r="B16" s="59">
        <f>SUM(B4:B15)</f>
        <v>31923.46747578916</v>
      </c>
      <c r="C16" s="59">
        <f>SUM(C4:C15)</f>
        <v>94067.24063265107</v>
      </c>
      <c r="D16" s="60"/>
      <c r="E16" s="59">
        <f aca="true" t="shared" si="0" ref="E16:J16">SUM(E4:E15)</f>
        <v>112021.45884524868</v>
      </c>
      <c r="F16" s="59">
        <f t="shared" si="0"/>
        <v>487.8660600465863</v>
      </c>
      <c r="G16" s="59">
        <f t="shared" si="0"/>
        <v>6437</v>
      </c>
      <c r="H16" s="59">
        <f t="shared" si="0"/>
        <v>6120</v>
      </c>
      <c r="I16" s="59">
        <f t="shared" si="0"/>
        <v>1316.6666666666665</v>
      </c>
      <c r="J16" s="59">
        <f t="shared" si="0"/>
        <v>126382</v>
      </c>
    </row>
  </sheetData>
  <mergeCells count="1">
    <mergeCell ref="A2:J2"/>
  </mergeCells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7.421875" style="61" customWidth="1"/>
    <col min="2" max="4" width="9.140625" style="61" customWidth="1"/>
    <col min="5" max="5" width="10.421875" style="61" customWidth="1"/>
    <col min="6" max="6" width="10.140625" style="61" customWidth="1"/>
    <col min="7" max="7" width="12.57421875" style="62" customWidth="1"/>
    <col min="8" max="10" width="9.140625" style="61" customWidth="1"/>
    <col min="11" max="11" width="12.7109375" style="61" customWidth="1"/>
    <col min="12" max="15" width="9.140625" style="61" customWidth="1"/>
    <col min="16" max="16" width="12.7109375" style="61" customWidth="1"/>
    <col min="17" max="256" width="9.140625" style="61" customWidth="1"/>
  </cols>
  <sheetData>
    <row r="1" spans="1:7" s="61" customFormat="1" ht="19.5">
      <c r="A1" s="2" t="s">
        <v>548</v>
      </c>
      <c r="G1" s="62"/>
    </row>
    <row r="2" spans="1:7" s="61" customFormat="1" ht="16.5" customHeight="1">
      <c r="A2" s="63" t="s">
        <v>549</v>
      </c>
      <c r="B2" s="63"/>
      <c r="C2" s="63"/>
      <c r="D2" s="63"/>
      <c r="E2" s="63"/>
      <c r="F2" s="63"/>
      <c r="G2" s="63"/>
    </row>
    <row r="3" spans="1:7" s="61" customFormat="1" ht="60.75">
      <c r="A3" s="65" t="s">
        <v>550</v>
      </c>
      <c r="B3" s="66" t="s">
        <v>551</v>
      </c>
      <c r="C3" s="66" t="s">
        <v>552</v>
      </c>
      <c r="D3" s="66" t="s">
        <v>553</v>
      </c>
      <c r="E3" s="66" t="s">
        <v>554</v>
      </c>
      <c r="F3" s="67" t="s">
        <v>555</v>
      </c>
      <c r="G3" s="67" t="s">
        <v>556</v>
      </c>
    </row>
    <row r="4" spans="1:7" s="61" customFormat="1" ht="15.75">
      <c r="A4" s="68" t="s">
        <v>557</v>
      </c>
      <c r="B4" s="69">
        <v>47753.11497324957</v>
      </c>
      <c r="C4" s="69">
        <v>191815.55238284596</v>
      </c>
      <c r="D4" s="69">
        <f aca="true" t="shared" si="0" ref="D4:D15">C4-B4</f>
        <v>144062.4374095964</v>
      </c>
      <c r="E4" s="70">
        <f aca="true" t="shared" si="1" ref="E4:E15">(C4-B4)*0.15*100</f>
        <v>2160936.561143946</v>
      </c>
      <c r="F4" s="70">
        <f aca="true" t="shared" si="2" ref="F4:F15">C4*0.0001*100</f>
        <v>1918.1555238284595</v>
      </c>
      <c r="G4" s="71">
        <f aca="true" t="shared" si="3" ref="G4:G15">E4+F4</f>
        <v>2162854.716667774</v>
      </c>
    </row>
    <row r="5" spans="1:7" s="61" customFormat="1" ht="15.75">
      <c r="A5" s="72" t="s">
        <v>558</v>
      </c>
      <c r="B5" s="73">
        <v>20447.97031842899</v>
      </c>
      <c r="C5" s="73">
        <v>74131.61444747669</v>
      </c>
      <c r="D5" s="73">
        <f t="shared" si="0"/>
        <v>53683.6441290477</v>
      </c>
      <c r="E5" s="74">
        <f t="shared" si="1"/>
        <v>805254.6619357155</v>
      </c>
      <c r="F5" s="74">
        <f t="shared" si="2"/>
        <v>741.3161444747669</v>
      </c>
      <c r="G5" s="75">
        <f t="shared" si="3"/>
        <v>805995.9780801903</v>
      </c>
    </row>
    <row r="6" spans="1:7" s="61" customFormat="1" ht="15.75">
      <c r="A6" s="72" t="s">
        <v>559</v>
      </c>
      <c r="B6" s="73">
        <v>0</v>
      </c>
      <c r="C6" s="73">
        <v>64865.162641542105</v>
      </c>
      <c r="D6" s="73">
        <f t="shared" si="0"/>
        <v>64865.162641542105</v>
      </c>
      <c r="E6" s="74">
        <f t="shared" si="1"/>
        <v>972977.4396231316</v>
      </c>
      <c r="F6" s="74">
        <f t="shared" si="2"/>
        <v>648.651626415421</v>
      </c>
      <c r="G6" s="75">
        <f t="shared" si="3"/>
        <v>973626.0912495471</v>
      </c>
    </row>
    <row r="7" spans="1:7" s="61" customFormat="1" ht="15.75">
      <c r="A7" s="72" t="s">
        <v>560</v>
      </c>
      <c r="B7" s="73">
        <v>53189.43336606453</v>
      </c>
      <c r="C7" s="73">
        <v>139305.6588158833</v>
      </c>
      <c r="D7" s="73">
        <f t="shared" si="0"/>
        <v>86116.22544981877</v>
      </c>
      <c r="E7" s="74">
        <f t="shared" si="1"/>
        <v>1291743.3817472814</v>
      </c>
      <c r="F7" s="74">
        <f t="shared" si="2"/>
        <v>1393.0565881588332</v>
      </c>
      <c r="G7" s="75">
        <f t="shared" si="3"/>
        <v>1293136.4383354404</v>
      </c>
    </row>
    <row r="8" spans="1:7" s="61" customFormat="1" ht="15.75">
      <c r="A8" s="72" t="s">
        <v>561</v>
      </c>
      <c r="B8" s="73">
        <v>1667.9613250682257</v>
      </c>
      <c r="C8" s="73">
        <v>125405.9811069814</v>
      </c>
      <c r="D8" s="73">
        <f t="shared" si="0"/>
        <v>123738.01978191317</v>
      </c>
      <c r="E8" s="74">
        <f t="shared" si="1"/>
        <v>1856070.2967286976</v>
      </c>
      <c r="F8" s="74">
        <f t="shared" si="2"/>
        <v>1254.0598110698143</v>
      </c>
      <c r="G8" s="75">
        <f t="shared" si="3"/>
        <v>1857324.3565397675</v>
      </c>
    </row>
    <row r="9" spans="1:7" s="61" customFormat="1" ht="15.75">
      <c r="A9" s="72" t="s">
        <v>562</v>
      </c>
      <c r="B9" s="73">
        <v>38239.557785823396</v>
      </c>
      <c r="C9" s="73">
        <v>115830.64757418234</v>
      </c>
      <c r="D9" s="73">
        <f t="shared" si="0"/>
        <v>77591.08978835895</v>
      </c>
      <c r="E9" s="74">
        <f t="shared" si="1"/>
        <v>1163866.3468253843</v>
      </c>
      <c r="F9" s="74">
        <f t="shared" si="2"/>
        <v>1158.3064757418235</v>
      </c>
      <c r="G9" s="75">
        <f t="shared" si="3"/>
        <v>1165024.653301126</v>
      </c>
    </row>
    <row r="10" spans="1:7" s="61" customFormat="1" ht="15.75">
      <c r="A10" s="72" t="s">
        <v>563</v>
      </c>
      <c r="B10" s="73">
        <v>25637.183329752355</v>
      </c>
      <c r="C10" s="73">
        <v>178224.75640080855</v>
      </c>
      <c r="D10" s="73">
        <f t="shared" si="0"/>
        <v>152587.5730710562</v>
      </c>
      <c r="E10" s="74">
        <f t="shared" si="1"/>
        <v>2288813.5960658425</v>
      </c>
      <c r="F10" s="74">
        <f t="shared" si="2"/>
        <v>1782.2475640080856</v>
      </c>
      <c r="G10" s="75">
        <f t="shared" si="3"/>
        <v>2290595.8436298505</v>
      </c>
    </row>
    <row r="11" spans="1:7" s="61" customFormat="1" ht="15.75">
      <c r="A11" s="72" t="s">
        <v>564</v>
      </c>
      <c r="B11" s="73">
        <v>256371.83329752358</v>
      </c>
      <c r="C11" s="73">
        <v>852698.8951821007</v>
      </c>
      <c r="D11" s="73">
        <f t="shared" si="0"/>
        <v>596327.0618845772</v>
      </c>
      <c r="E11" s="74">
        <f t="shared" si="1"/>
        <v>8944905.928268658</v>
      </c>
      <c r="F11" s="74">
        <f t="shared" si="2"/>
        <v>8526.988951821008</v>
      </c>
      <c r="G11" s="75">
        <f t="shared" si="3"/>
        <v>8953432.917220479</v>
      </c>
    </row>
    <row r="12" spans="1:7" s="61" customFormat="1" ht="15.75">
      <c r="A12" s="72" t="s">
        <v>565</v>
      </c>
      <c r="B12" s="73">
        <v>115027.55508433467</v>
      </c>
      <c r="C12" s="73">
        <v>367569.2549687386</v>
      </c>
      <c r="D12" s="73">
        <f t="shared" si="0"/>
        <v>252541.6998844039</v>
      </c>
      <c r="E12" s="74">
        <f t="shared" si="1"/>
        <v>3788125.498266058</v>
      </c>
      <c r="F12" s="74">
        <f t="shared" si="2"/>
        <v>3675.6925496873864</v>
      </c>
      <c r="G12" s="75">
        <f t="shared" si="3"/>
        <v>3791801.1908157454</v>
      </c>
    </row>
    <row r="13" spans="1:7" s="61" customFormat="1" ht="15.75">
      <c r="A13" s="72" t="s">
        <v>566</v>
      </c>
      <c r="B13" s="73">
        <v>39660.41372940003</v>
      </c>
      <c r="C13" s="73">
        <v>435523.2348789256</v>
      </c>
      <c r="D13" s="73">
        <f t="shared" si="0"/>
        <v>395862.8211495256</v>
      </c>
      <c r="E13" s="74">
        <f t="shared" si="1"/>
        <v>5937942.317242883</v>
      </c>
      <c r="F13" s="74">
        <f t="shared" si="2"/>
        <v>4355.232348789256</v>
      </c>
      <c r="G13" s="75">
        <f t="shared" si="3"/>
        <v>5942297.549591673</v>
      </c>
    </row>
    <row r="14" spans="1:7" s="61" customFormat="1" ht="15.75">
      <c r="A14" s="72" t="s">
        <v>567</v>
      </c>
      <c r="B14" s="73">
        <v>18965.338029479455</v>
      </c>
      <c r="C14" s="73">
        <v>73452.07464837482</v>
      </c>
      <c r="D14" s="73">
        <f t="shared" si="0"/>
        <v>54486.73661889537</v>
      </c>
      <c r="E14" s="74">
        <f t="shared" si="1"/>
        <v>817301.0492834304</v>
      </c>
      <c r="F14" s="74">
        <f t="shared" si="2"/>
        <v>734.5207464837482</v>
      </c>
      <c r="G14" s="75">
        <f t="shared" si="3"/>
        <v>818035.5700299141</v>
      </c>
    </row>
    <row r="15" spans="1:7" s="61" customFormat="1" ht="15.75">
      <c r="A15" s="72" t="s">
        <v>568</v>
      </c>
      <c r="B15" s="73">
        <v>0</v>
      </c>
      <c r="C15" s="73">
        <v>374920.6400681134</v>
      </c>
      <c r="D15" s="73">
        <f t="shared" si="0"/>
        <v>374920.6400681134</v>
      </c>
      <c r="E15" s="74">
        <f t="shared" si="1"/>
        <v>5623809.601021701</v>
      </c>
      <c r="F15" s="74">
        <f t="shared" si="2"/>
        <v>3749.206400681134</v>
      </c>
      <c r="G15" s="75">
        <f t="shared" si="3"/>
        <v>5627558.807422382</v>
      </c>
    </row>
    <row r="16" spans="1:7" s="61" customFormat="1" ht="15.75">
      <c r="A16" s="76" t="s">
        <v>569</v>
      </c>
      <c r="B16" s="77">
        <f>SUM(B4:B15)</f>
        <v>616960.3612391249</v>
      </c>
      <c r="C16" s="77">
        <f>SUM(C4:C15)</f>
        <v>2993743.473115973</v>
      </c>
      <c r="D16" s="77"/>
      <c r="E16" s="77">
        <f>SUM(E4:E15)</f>
        <v>35651746.678152725</v>
      </c>
      <c r="F16" s="77">
        <f>SUM(F4:F15)</f>
        <v>29937.434731159738</v>
      </c>
      <c r="G16" s="78">
        <f>SUM(G4:G15)</f>
        <v>35681684.11288389</v>
      </c>
    </row>
    <row r="17" spans="1:7" s="80" customFormat="1" ht="41.25" customHeight="1">
      <c r="A17" s="79" t="s">
        <v>570</v>
      </c>
      <c r="B17" s="79"/>
      <c r="C17" s="79"/>
      <c r="D17" s="79"/>
      <c r="E17" s="79"/>
      <c r="F17" s="79"/>
      <c r="G17" s="79"/>
    </row>
    <row r="18" spans="1:7" s="61" customFormat="1" ht="27" customHeight="1">
      <c r="A18" s="81" t="s">
        <v>571</v>
      </c>
      <c r="B18" s="81"/>
      <c r="C18" s="81"/>
      <c r="D18" s="81"/>
      <c r="E18" s="81"/>
      <c r="F18" s="81"/>
      <c r="G18" s="81"/>
    </row>
  </sheetData>
  <mergeCells count="3">
    <mergeCell ref="A2:G2"/>
    <mergeCell ref="A17:G17"/>
    <mergeCell ref="A18:G18"/>
  </mergeCells>
  <printOptions/>
  <pageMargins left="0.7875" right="0.7875" top="0.7875" bottom="0.7875" header="0.5" footer="0.5"/>
  <pageSetup fitToHeight="0" horizontalDpi="300" verticalDpi="300" orientation="landscape"/>
  <headerFooter alignWithMargins="0">
    <oddHeader>&amp;C&amp;F</oddHeader>
    <oddFooter>&amp;L&amp;D &amp;T&amp;C&amp;A&amp;RPage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jlsmith</dc:creator>
  <cp:keywords/>
  <dc:description/>
  <cp:lastModifiedBy/>
  <cp:lastPrinted>2007-05-15T20:51:59Z</cp:lastPrinted>
  <dcterms:created xsi:type="dcterms:W3CDTF">2006-11-17T19:32:09Z</dcterms:created>
  <dcterms:modified xsi:type="dcterms:W3CDTF">2007-06-05T03:16:07Z</dcterms:modified>
  <cp:category/>
  <cp:version/>
  <cp:contentType/>
  <cp:contentStatus/>
  <cp:revision>1</cp:revision>
</cp:coreProperties>
</file>